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1" sheetId="1" r:id="rId1"/>
  </sheets>
  <definedNames>
    <definedName name="_xlnm._FilterDatabase" localSheetId="0" hidden="1">'приложение 1'!$A$5:$E$202</definedName>
    <definedName name="С5">'приложение 1'!$IU$5</definedName>
  </definedNames>
  <calcPr fullCalcOnLoad="1"/>
</workbook>
</file>

<file path=xl/sharedStrings.xml><?xml version="1.0" encoding="utf-8"?>
<sst xmlns="http://schemas.openxmlformats.org/spreadsheetml/2006/main" count="403" uniqueCount="312">
  <si>
    <t>Код</t>
  </si>
  <si>
    <t>Наименование источника</t>
  </si>
  <si>
    <t>План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</si>
  <si>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</si>
  <si>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</si>
  <si>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</si>
  <si>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</si>
  <si>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</si>
  <si>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</si>
  <si>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</si>
  <si>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</si>
  <si>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182 1 01 02021 01 0000 110</t>
  </si>
  <si>
    <t>182 1 01 02022 01 0000 110</t>
  </si>
  <si>
    <t>182 1 05 00000 00 0000 000</t>
  </si>
  <si>
    <t>Налоги на совокупный доход</t>
  </si>
  <si>
    <t>182 1 05 01040 02 0000 110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</si>
  <si>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</si>
  <si>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</si>
  <si>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</si>
  <si>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182 1 05 03000 01 0000 110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</si>
  <si>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</si>
  <si>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</si>
  <si>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</si>
  <si>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</si>
  <si>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</si>
  <si>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</si>
  <si>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</si>
  <si>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</si>
  <si>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</si>
  <si>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</si>
  <si>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</si>
  <si>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</si>
  <si>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</si>
  <si>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 xml:space="preserve">905 1 08 07140 01 0000 110 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</si>
  <si>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</si>
  <si>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</si>
  <si>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</si>
  <si>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</si>
  <si>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</si>
  <si>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</si>
  <si>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807 1 11 00000 00 0000 000</t>
  </si>
  <si>
    <t>Доходы от использования имущества, находящегося в государственной и муниципальной собственности</t>
  </si>
  <si>
    <t>807 1 11 05010 00 0000 120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</si>
  <si>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</si>
  <si>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</si>
  <si>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</si>
  <si>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</si>
  <si>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</si>
  <si>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</si>
  <si>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</si>
  <si>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</si>
  <si>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</si>
  <si>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</si>
  <si>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</si>
  <si>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806 1 13 03050 05 0000 130</t>
  </si>
  <si>
    <t>807 1 13 03050 05 0000 130</t>
  </si>
  <si>
    <t>807 1 14 00 00000 0000 000</t>
  </si>
  <si>
    <t>Доходы от продажи материальных и нематериальных активов</t>
  </si>
  <si>
    <t>807 1 14 02033 05 0000 410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</si>
  <si>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</si>
  <si>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</t>
  </si>
  <si>
    <t>807 1 14 06025 05 0000 430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</si>
  <si>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</si>
  <si>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</t>
  </si>
  <si>
    <t>807 1 14 06014 10 0000 430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</si>
  <si>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</si>
  <si>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</si>
  <si>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 автономных учреждений.)</t>
  </si>
  <si>
    <t>000 1 16 00000 00 0000 140</t>
  </si>
  <si>
    <t>Штрафы, санкции, возмещение ущерба</t>
  </si>
  <si>
    <t>048 1 16 25010 01 0000 140</t>
  </si>
  <si>
    <t>Денежные взыскания (штрафы) за нарушение законодательства о недрах</t>
  </si>
  <si>
    <t xml:space="preserve"> </t>
  </si>
  <si>
    <t>048 1 16 25050 01 0000 140</t>
  </si>
  <si>
    <t>Денежные взыскания (штрафы) за нарушение законодательства в области охраны окружающей среды</t>
  </si>
  <si>
    <t>072 1 16 25060 01 0000 140</t>
  </si>
  <si>
    <t>Денежные взыскания (штрафы) за нарушение земельного законодательства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</si>
  <si>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</si>
  <si>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</si>
  <si>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141 1 16 28000 01 0000 140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</si>
  <si>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</si>
  <si>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</si>
  <si>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</si>
  <si>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</si>
  <si>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</si>
  <si>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</si>
  <si>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</si>
  <si>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</si>
  <si>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</si>
  <si>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188 1 16 30000 01 0000 140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</si>
  <si>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</si>
  <si>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</si>
  <si>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</si>
  <si>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192 1 16 90050 05 0000 140</t>
  </si>
  <si>
    <t>321 1 16 25060 01 0000 140</t>
  </si>
  <si>
    <t>807 1 16 90050 05 0000 140</t>
  </si>
  <si>
    <t>905 1 16 90050 05 0000 140</t>
  </si>
  <si>
    <t>938 1 16 25050 01 0000 140</t>
  </si>
  <si>
    <t>Денежные взыскания  (штрафы) за нарушение законодательства в области охраны окружающей среды</t>
  </si>
  <si>
    <t>938 1 16 90050 05 0000 140</t>
  </si>
  <si>
    <t>940 1 16 90050 05 0000 140</t>
  </si>
  <si>
    <t>802 1 16 23050  05 0000 140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</si>
  <si>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</si>
  <si>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</si>
  <si>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</si>
  <si>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</si>
  <si>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</si>
  <si>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</si>
  <si>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</si>
  <si>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</si>
  <si>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t>805 2 02 01003 05 0000 151</t>
  </si>
  <si>
    <t xml:space="preserve">Дотации бюджетам муниципальных районов на поддержку мер по обеспечению сбалансированности бюджетов </t>
  </si>
  <si>
    <t>000 2 02 02000 00 0000 151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</si>
  <si>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</si>
  <si>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</si>
  <si>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</si>
  <si>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</si>
  <si>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</si>
  <si>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</si>
  <si>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</si>
  <si>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</si>
  <si>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</si>
  <si>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</si>
  <si>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</si>
  <si>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Субсидии  бюджетам  муниципальных районов на обеспечение жильем молодых семей</t>
  </si>
  <si>
    <t>805 2 02 02041 05 0000 151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</si>
  <si>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</si>
  <si>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</si>
  <si>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</si>
  <si>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</si>
  <si>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</si>
  <si>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</si>
  <si>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</si>
  <si>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805 2 02 02078 05 0023 151</t>
  </si>
  <si>
    <t>Субсидия на реализацию областной целевой программы "Чистая вода Ярославской области"</t>
  </si>
  <si>
    <t>805 2 02 02078 05 0000 151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</si>
  <si>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</si>
  <si>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807 2 02 02078 05 0000 151</t>
  </si>
  <si>
    <t xml:space="preserve">Субсидии бюджетам муниципальных районов на осуществление мероприятий по обеспечению жильем граждан  Росссийской Федераци, проживающих в сельской местности 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</si>
  <si>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</si>
  <si>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</si>
  <si>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</si>
  <si>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</si>
  <si>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</si>
  <si>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</si>
  <si>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</si>
  <si>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</si>
  <si>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</si>
  <si>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</si>
  <si>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</si>
  <si>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</si>
  <si>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</si>
  <si>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</si>
  <si>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</si>
  <si>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</si>
  <si>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</si>
  <si>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</si>
  <si>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</si>
  <si>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</si>
  <si>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</si>
  <si>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</si>
  <si>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</si>
  <si>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</si>
  <si>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</si>
  <si>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</si>
  <si>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</si>
  <si>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</si>
  <si>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>818 2 02 02999 05 0000 151</t>
  </si>
  <si>
    <t>Субвенции бюджетам субъектам Российской Федерации и муниципальных образований</t>
  </si>
  <si>
    <t>806 2 02 03001 05 0000 151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</si>
  <si>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</si>
  <si>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807 2 02 03002 05 0000 151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</si>
  <si>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</si>
  <si>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807 2 02 03003 05 0000 151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</si>
  <si>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</si>
  <si>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806 2 02 03004 05 0000 151</t>
  </si>
  <si>
    <t>Субвенции бюджетам муниципальных районов на обеспечение мер   социальной поддержки для лиц, награжденных знаком "Почетный донор СССР" "Почетный донор  России"</t>
  </si>
  <si>
    <t>806 2 02 03024 05 0000 151</t>
  </si>
  <si>
    <t>Субвенция на социальную поддержку отдельных категорий граждан ( ветераны труда и труженики тыла)</t>
  </si>
  <si>
    <t>Субвенции  на социальную поддержку  отдельных категорий граждан (  ежемесячное пособие на ребенка)</t>
  </si>
  <si>
    <t>806 2 02 03013 05 0000 151</t>
  </si>
  <si>
    <t>Субвенции бюджетам муниципальных районов  на обеспечение мер социальной поддержки  реалибитированных лиц и лиц, признанных  пострадавшими от политических репрессий</t>
  </si>
  <si>
    <t>805 2 02 03015 05 0000 151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</si>
  <si>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</si>
  <si>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803 2 02 03020 05 0000 151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</si>
  <si>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</si>
  <si>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803 2 02 03021 05 0000 151</t>
  </si>
  <si>
    <t>Субвенции бюджетам муниципальных районов на  ежемесячное  денежное вознаграждение за классное руководство</t>
  </si>
  <si>
    <t>806 2 02 03022 05 0000 151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</si>
  <si>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</si>
  <si>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803 2 02 03024 05 0000 151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</si>
  <si>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</si>
  <si>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804 2 02 03024 05 0000 151</t>
  </si>
  <si>
    <t>805 2 02 03024 05 0000 151</t>
  </si>
  <si>
    <t>Субвенции бюджетам муниципальных районов  на выполнение передаваемых полномочий субъектов Российской Федерации</t>
  </si>
  <si>
    <t>807 2 02 03024 05 0000 151</t>
  </si>
  <si>
    <t>Субвенция на денежные выплаты</t>
  </si>
  <si>
    <t>Субвенция на  компенсацию расходов  на содержание ребенка в дошкольной образовательной организации</t>
  </si>
  <si>
    <t>807 2 02 03030 05 0000 151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</si>
  <si>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</si>
  <si>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</si>
  <si>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</si>
  <si>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Субвенция на государственную поддержку опеки и попечительства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</si>
  <si>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</si>
  <si>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</si>
  <si>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</si>
  <si>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обеспечение профилактики безнадзорности,  правонарушений несовершеннолетних и защите их прав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</si>
  <si>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</si>
  <si>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</si>
  <si>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806 2 02 03999 05 0000 151</t>
  </si>
  <si>
    <t>Субвенция  на социальную поддержку многодетных семей</t>
  </si>
  <si>
    <t>803 2 02 03999 05 0000 151</t>
  </si>
  <si>
    <t>Субвенция на воспитание и обучение детей-инвалидов в дошкольных образовательных учреждениях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</si>
  <si>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</si>
  <si>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</si>
  <si>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 граждан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</si>
  <si>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</si>
  <si>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807 2 02 03026 05 0031 151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</si>
  <si>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</si>
  <si>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803 2 02 03027 05 0000 151</t>
  </si>
  <si>
    <t>Субвенция на содержание ребенка  в  семье  опекуна  и приемной  семье, а также вознаграждение, причитающееся  приемному  родителю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</si>
  <si>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</si>
  <si>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805 2 02 03033 05 0151 151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</si>
  <si>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 ( в части федеральных средств)</t>
  </si>
  <si>
    <t>805 2 02 03055 05 0000 151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</si>
  <si>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</si>
  <si>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Субвенции бюджетам муниципальных районов  на содержание 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</si>
  <si>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</si>
  <si>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806 2 02 03053 05 0000 151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</si>
  <si>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опособия на ребенка военнослужащего, проходящего военную службу  по призыву</t>
  </si>
  <si>
    <t>Субвенции бюджетам муниицпальных районов на денежные выплаты медицинскому персоналу фельдшерско -акушерских пунктов, врачам, фельдшерам и медицинским сестрам скорой  медицинской помощи</t>
  </si>
  <si>
    <t>000 2 02 04000 00 0000 151</t>
  </si>
  <si>
    <t>Иные межбюджетные трансферты</t>
  </si>
  <si>
    <t>805 2 02  04014 05 0000 151</t>
  </si>
  <si>
    <t>Межбюджетные трансферты.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</si>
  <si>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802 2 02 04025 05 0000 151</t>
  </si>
  <si>
    <t>Межбюджетные трансферты, передаваемые бюджетам муниципальных районов   на комплектование книжных фондов  библиотек муниципальных образований</t>
  </si>
  <si>
    <t>805 2 02 04999 05 0000 151</t>
  </si>
  <si>
    <t xml:space="preserve">Прочие межбюджетные трансферты, передаваемые бюджетам муниципальных районов </t>
  </si>
  <si>
    <t>Межбюджетные трансферты на обеспечение равной доступности жилищно-коммунальных услуг для населения</t>
  </si>
  <si>
    <t>806 2 02 04999 05 0000 151</t>
  </si>
  <si>
    <t>Межбюджетные трансферты на обеспечение казначейской  системы  исполнения областного бюджета в муниципальных районах  Ярославской области</t>
  </si>
  <si>
    <t>803 2 02 04999 05 0088 151</t>
  </si>
  <si>
    <t>Межбюджетные трансферты на  компенсацию дополнительных расходовна,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</si>
  <si>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806 2 02 09071 05 0093 151</t>
  </si>
  <si>
    <t>Межбюджетные трансферты на  реализацию областной целевой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являющимися получателями трудовой пенсии по инвалидности"</t>
  </si>
  <si>
    <t>000 3 00 00000 00 0000 000</t>
  </si>
  <si>
    <t>Доходы от приносящей доход деятельности</t>
  </si>
  <si>
    <t xml:space="preserve">   Всего доходов</t>
  </si>
  <si>
    <t>801 2 02 03024 05 0000 151</t>
  </si>
  <si>
    <t>805 2 02 02088 05 0004 151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</si>
  <si>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</si>
  <si>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</si>
  <si>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</si>
  <si>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</si>
  <si>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</si>
  <si>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</si>
  <si>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805 2 02 02079 05 0000 151</t>
  </si>
  <si>
    <t>Субсидии бюджетам муниципальных районов на переселение граждан из жилищного фонда,  признанного непригодным для проживания, и (или) жилищного фонда с высоким уровнем износа (более 70 процентов)</t>
  </si>
  <si>
    <t>805 2 02 04029 05 0000 151</t>
  </si>
  <si>
    <t xml:space="preserve">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</si>
  <si>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 xml:space="preserve">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</si>
  <si>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801 2 02 04034 05 0001 151</t>
  </si>
  <si>
    <t>802 2 02 04999 05 0000 151</t>
  </si>
  <si>
    <t>803 2 02 04999 05 0000 151</t>
  </si>
  <si>
    <t xml:space="preserve"> 000 2 02 03000 00 0000 151 </t>
  </si>
  <si>
    <t>Субсидии  бюджетам  муниципальных районов на реформирование муниципальных финансов</t>
  </si>
  <si>
    <t>805 2 02 02003 05 0000 151</t>
  </si>
  <si>
    <t>Межбюджетные трансферты.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</si>
  <si>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807 2 02 04999 05 0000 151</t>
  </si>
  <si>
    <t>182 1 01 02010 01 0000 110</t>
  </si>
  <si>
    <t>182 1 01 02040 01 0000 110</t>
  </si>
  <si>
    <t>182 1 01 02070 01 0000 110</t>
  </si>
  <si>
    <t>182 1 05 01041 02 0000 110</t>
  </si>
  <si>
    <t>Налог, взимаемый в виде стоимости патента в связи с применением упрощенной системы налогообложения</t>
  </si>
  <si>
    <t>182 1 05 01042 02 0000 110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</si>
  <si>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</si>
  <si>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182 1 05 02010 02 0000 110</t>
  </si>
  <si>
    <t>Единый налог на вмененный доход для отдельных видов деятельности</t>
  </si>
  <si>
    <t>182 1 05 03020 01 0000 110</t>
  </si>
  <si>
    <t>Единый сельскохозяйственный налог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</si>
  <si>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</si>
  <si>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182 1 09 06010 02 0000 110</t>
  </si>
  <si>
    <t>000 1 13 00000 00 0000 000</t>
  </si>
  <si>
    <t>Доходы от оказания платных услуг и компенсации затрат государства</t>
  </si>
  <si>
    <t>803 1 13 03050 05 0000 130</t>
  </si>
  <si>
    <t>804 1 13 03050 05 0000 130</t>
  </si>
  <si>
    <t>060 1 16 90050 05 0000 140</t>
  </si>
  <si>
    <t>150 1 16 90050 05 0000 140</t>
  </si>
  <si>
    <t>807 1 16 23050 05 0000 140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</si>
  <si>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районов.</t>
  </si>
  <si>
    <t>182 1 05 01040 00 0000 110</t>
  </si>
  <si>
    <t>182 1 05 02000 00 0000 110</t>
  </si>
  <si>
    <t>182 1 05 03000 00 0000 110</t>
  </si>
  <si>
    <t>806 2 02 09071 05 0000 151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</si>
  <si>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</si>
  <si>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802 2 02 02051 05 0000 151</t>
  </si>
  <si>
    <t>Субсидии  бюджетам  муниципальных районов на реализацию федеральных целевых программ</t>
  </si>
  <si>
    <t>182 1 01 02030 01 0000 110</t>
  </si>
  <si>
    <t>182 1 05 03010 01 0000 110</t>
  </si>
  <si>
    <t>801 1 14 02032 05 0000 440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</si>
  <si>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районов( за исключением имущества муниципальных бюджетных и автономных учреждений), в части реализации материальных запасов по указанному имуществу.</t>
  </si>
  <si>
    <t>Возврат остатков субсидий и субвенций из бюджета муниципального района</t>
  </si>
  <si>
    <t>Прочие межбюджетные трансферты, передаваемые бюджетам муниципальных районов из бюджета Пенсионного фонда</t>
  </si>
  <si>
    <t xml:space="preserve">Исполнение  доходов  бюджета муниципального  района за  2011 год в соответствии с  классификацией  доходов бюджетов Российской Федерации  </t>
  </si>
  <si>
    <t>Факт</t>
  </si>
  <si>
    <t>% исполнения</t>
  </si>
  <si>
    <t>Итого доходов</t>
  </si>
  <si>
    <t>806 2 02  04012 05 0000 151</t>
  </si>
  <si>
    <t>Возврат остатков субсидий, субвенций и иных межбюджетных трансфертов, имеющих целевой назначение, прошлых лет из бюджетов муниципальных районов</t>
  </si>
  <si>
    <t xml:space="preserve">805 219 05000 05 0000 151 </t>
  </si>
  <si>
    <t xml:space="preserve"> Приложение № 1  
к решению Собрания представителей 
Первомайского муниципального 
района от    17.05. 2012 г. № 225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</si>
</sst>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\-0.0\ "/>
  </numFmts>
  <fonts count="14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0" fontId="4" fillId="0" borderId="4" xfId="0" applyFont="1" applyFill="1" applyBorder="1" applyAlignment="1">
      <alignment vertical="top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10" xfId="0" applyNumberFormat="1" applyFont="1" applyBorder="1" applyAlignment="1">
      <alignment/>
    </xf>
    <xf numFmtId="164" fontId="6" fillId="0" borderId="3" xfId="0" applyNumberFormat="1" applyFont="1" applyFill="1" applyBorder="1" applyAlignment="1" applyProtection="1">
      <alignment horizontal="right" wrapText="1"/>
      <protection locked="0"/>
    </xf>
    <xf numFmtId="164" fontId="6" fillId="0" borderId="3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0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64" fontId="6" fillId="0" borderId="12" xfId="0" applyNumberFormat="1" applyFont="1" applyFill="1" applyBorder="1" applyAlignment="1" applyProtection="1">
      <alignment horizontal="right" wrapText="1"/>
      <protection locked="0"/>
    </xf>
    <xf numFmtId="164" fontId="6" fillId="0" borderId="13" xfId="0" applyNumberFormat="1" applyFont="1" applyFill="1" applyBorder="1" applyAlignment="1">
      <alignment horizontal="right" wrapText="1"/>
    </xf>
    <xf numFmtId="164" fontId="6" fillId="0" borderId="12" xfId="0" applyNumberFormat="1" applyFont="1" applyFill="1" applyBorder="1" applyAlignment="1">
      <alignment horizontal="right" wrapText="1"/>
    </xf>
    <xf numFmtId="165" fontId="6" fillId="0" borderId="3" xfId="0" applyNumberFormat="1" applyFont="1" applyFill="1" applyBorder="1" applyAlignment="1">
      <alignment horizontal="right" wrapText="1"/>
    </xf>
    <xf numFmtId="165" fontId="6" fillId="0" borderId="3" xfId="0" applyNumberFormat="1" applyFont="1" applyFill="1" applyBorder="1" applyAlignment="1" applyProtection="1">
      <alignment horizontal="right" wrapText="1"/>
      <protection locked="0"/>
    </xf>
    <xf numFmtId="164" fontId="6" fillId="0" borderId="12" xfId="0" applyNumberFormat="1" applyFont="1" applyFill="1" applyBorder="1" applyAlignment="1" applyProtection="1">
      <alignment horizontal="right" wrapText="1"/>
      <protection/>
    </xf>
    <xf numFmtId="164" fontId="6" fillId="0" borderId="13" xfId="0" applyNumberFormat="1" applyFont="1" applyFill="1" applyBorder="1" applyAlignment="1" applyProtection="1">
      <alignment horizontal="right" wrapText="1"/>
      <protection/>
    </xf>
    <xf numFmtId="164" fontId="6" fillId="0" borderId="11" xfId="0" applyNumberFormat="1" applyFont="1" applyFill="1" applyBorder="1" applyAlignment="1" applyProtection="1">
      <alignment horizontal="right" wrapText="1"/>
      <protection locked="0"/>
    </xf>
    <xf numFmtId="164" fontId="6" fillId="0" borderId="3" xfId="0" applyNumberFormat="1" applyFont="1" applyFill="1" applyBorder="1" applyAlignment="1" applyProtection="1">
      <alignment horizontal="right" wrapText="1"/>
      <protection/>
    </xf>
    <xf numFmtId="165" fontId="6" fillId="0" borderId="3" xfId="0" applyNumberFormat="1" applyFont="1" applyFill="1" applyBorder="1" applyAlignment="1" applyProtection="1">
      <alignment horizontal="right" wrapText="1"/>
      <protection/>
    </xf>
    <xf numFmtId="164" fontId="6" fillId="0" borderId="14" xfId="0" applyNumberFormat="1" applyFont="1" applyFill="1" applyBorder="1" applyAlignment="1" applyProtection="1">
      <alignment horizontal="right" wrapText="1"/>
      <protection locked="0"/>
    </xf>
    <xf numFmtId="164" fontId="6" fillId="0" borderId="15" xfId="0" applyNumberFormat="1" applyFont="1" applyFill="1" applyBorder="1" applyAlignment="1" applyProtection="1">
      <alignment horizontal="right" wrapText="1"/>
      <protection locked="0"/>
    </xf>
    <xf numFmtId="164" fontId="6" fillId="0" borderId="16" xfId="0" applyNumberFormat="1" applyFont="1" applyFill="1" applyBorder="1" applyAlignment="1" applyProtection="1">
      <alignment horizontal="right" wrapText="1"/>
      <protection locked="0"/>
    </xf>
    <xf numFmtId="164" fontId="6" fillId="0" borderId="17" xfId="0" applyNumberFormat="1" applyFont="1" applyFill="1" applyBorder="1" applyAlignment="1" applyProtection="1">
      <alignment horizontal="right" wrapText="1"/>
      <protection locked="0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18" xfId="0" applyNumberFormat="1" applyFont="1" applyFill="1" applyBorder="1" applyAlignment="1">
      <alignment horizontal="right" wrapText="1"/>
    </xf>
    <xf numFmtId="164" fontId="2" fillId="0" borderId="19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 horizontal="right" wrapText="1"/>
    </xf>
    <xf numFmtId="164" fontId="5" fillId="0" borderId="13" xfId="0" applyNumberFormat="1" applyFont="1" applyFill="1" applyBorder="1" applyAlignment="1">
      <alignment horizontal="right" wrapText="1"/>
    </xf>
    <xf numFmtId="164" fontId="6" fillId="0" borderId="20" xfId="0" applyNumberFormat="1" applyFont="1" applyFill="1" applyBorder="1" applyAlignment="1" applyProtection="1">
      <alignment horizontal="right" wrapText="1"/>
      <protection locked="0"/>
    </xf>
    <xf numFmtId="164" fontId="6" fillId="0" borderId="21" xfId="0" applyNumberFormat="1" applyFont="1" applyFill="1" applyBorder="1" applyAlignment="1">
      <alignment horizontal="right" wrapText="1"/>
    </xf>
    <xf numFmtId="164" fontId="6" fillId="0" borderId="15" xfId="0" applyNumberFormat="1" applyFont="1" applyFill="1" applyBorder="1" applyAlignment="1">
      <alignment horizontal="right" wrapText="1"/>
    </xf>
    <xf numFmtId="164" fontId="6" fillId="0" borderId="22" xfId="0" applyNumberFormat="1" applyFont="1" applyFill="1" applyBorder="1" applyAlignment="1" applyProtection="1">
      <alignment horizontal="right" wrapText="1"/>
      <protection locked="0"/>
    </xf>
    <xf numFmtId="164" fontId="6" fillId="0" borderId="23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 applyProtection="1">
      <alignment horizontal="right" wrapText="1"/>
      <protection locked="0"/>
    </xf>
    <xf numFmtId="164" fontId="2" fillId="0" borderId="24" xfId="0" applyNumberFormat="1" applyFont="1" applyFill="1" applyBorder="1" applyAlignment="1" applyProtection="1">
      <alignment horizontal="right" wrapText="1"/>
      <protection locked="0"/>
    </xf>
    <xf numFmtId="164" fontId="2" fillId="0" borderId="25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8" fillId="0" borderId="26" xfId="0" applyNumberFormat="1" applyFont="1" applyFill="1" applyBorder="1" applyAlignment="1">
      <alignment horizontal="right" wrapText="1"/>
    </xf>
    <xf numFmtId="164" fontId="8" fillId="0" borderId="27" xfId="0" applyNumberFormat="1" applyFont="1" applyFill="1" applyBorder="1" applyAlignment="1">
      <alignment horizontal="right" wrapText="1"/>
    </xf>
    <xf numFmtId="165" fontId="5" fillId="0" borderId="7" xfId="0" applyNumberFormat="1" applyFont="1" applyBorder="1" applyAlignment="1">
      <alignment/>
    </xf>
    <xf numFmtId="164" fontId="5" fillId="0" borderId="3" xfId="0" applyNumberFormat="1" applyFont="1" applyFill="1" applyBorder="1" applyAlignment="1" applyProtection="1">
      <alignment horizontal="right" wrapText="1"/>
      <protection locked="0"/>
    </xf>
    <xf numFmtId="164" fontId="5" fillId="0" borderId="22" xfId="0" applyNumberFormat="1" applyFont="1" applyFill="1" applyBorder="1" applyAlignment="1" applyProtection="1">
      <alignment horizontal="right" wrapText="1"/>
      <protection locked="0"/>
    </xf>
    <xf numFmtId="164" fontId="5" fillId="0" borderId="23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workbookViewId="0" topLeftCell="A191">
      <selection activeCell="IV12" sqref="IV12"/>
    </sheetView>
  </sheetViews>
  <sheetFormatPr defaultColWidth="9.00390625" defaultRowHeight="12.75"/>
  <cols>
    <col min="1" max="1" width="28.00390625" style="0" customWidth="1"/>
    <col min="2" max="2" width="37.375" style="0" customWidth="1"/>
    <col min="3" max="3" width="11.875" style="0" customWidth="1"/>
    <col min="4" max="5" width="0" style="1" hidden="1" customWidth="1"/>
    <col min="6" max="254" width="0" style="0" hidden="1" customWidth="1"/>
    <col min="255" max="255" width="12.25390625" style="0" customWidth="1"/>
    <col min="256" max="16384" width="12.625" style="0" customWidth="1"/>
  </cols>
  <sheetData>
    <row r="1" spans="1:2" s="69" customFormat="1" ht="65.25" customHeight="1">
      <c r="A1"/>
      <c r="B1" s="69" t="s">
        <v>311</v>
      </c>
    </row>
    <row r="2" ht="12.75" customHeight="1"/>
    <row r="3" s="70" customFormat="1" ht="62.25" customHeight="1">
      <c r="A3" s="70" t="s">
        <v>304</v>
      </c>
    </row>
    <row r="4" ht="13.5" thickBot="1"/>
    <row r="5" spans="1:256" s="17" customFormat="1" ht="27" customHeight="1" thickBot="1">
      <c r="A5" s="2" t="s">
        <v>0</v>
      </c>
      <c r="B5" s="13" t="s">
        <v>1</v>
      </c>
      <c r="C5" s="14" t="s">
        <v>2</v>
      </c>
      <c r="D5" s="15" t="s">
        <v>3</v>
      </c>
      <c r="E5" s="16" t="s">
        <v>4</v>
      </c>
      <c r="IT5" s="18"/>
      <c r="IU5" s="19" t="s">
        <v>305</v>
      </c>
      <c r="IV5" s="20" t="s">
        <v>306</v>
      </c>
    </row>
    <row r="6" spans="1:256" s="23" customFormat="1" ht="15.75">
      <c r="A6" s="3" t="s">
        <v>5</v>
      </c>
      <c r="B6" s="4" t="s">
        <v>6</v>
      </c>
      <c r="C6" s="21">
        <f>C7+C16+C28+C30+C39+C41+C45+C50+C55+C64</f>
        <v>30231</v>
      </c>
      <c r="D6" s="21">
        <f>D7+D15+D26+D28+D39+D43+D53+D61</f>
        <v>27586</v>
      </c>
      <c r="E6" s="22">
        <f>E7+E15+E26+E28+E39+E43+E53+E61</f>
        <v>29992</v>
      </c>
      <c r="IU6" s="24">
        <f>IU7+IU16+IU28+IU30+IU39+IU41+IU45+IU50+IU55+IU64</f>
        <v>30821</v>
      </c>
      <c r="IV6" s="25">
        <f>IU6/C6*100</f>
        <v>101.95163904601236</v>
      </c>
    </row>
    <row r="7" spans="1:256" s="23" customFormat="1" ht="15">
      <c r="A7" s="5" t="s">
        <v>7</v>
      </c>
      <c r="B7" s="6" t="s">
        <v>8</v>
      </c>
      <c r="C7" s="26">
        <f>C8</f>
        <v>21450</v>
      </c>
      <c r="D7" s="27">
        <f>D8</f>
        <v>19646</v>
      </c>
      <c r="E7" s="28">
        <f>E8</f>
        <v>21493</v>
      </c>
      <c r="IU7" s="26">
        <f>IU8</f>
        <v>21941</v>
      </c>
      <c r="IV7" s="29">
        <f aca="true" t="shared" si="0" ref="IV7:IV70">IU7/C7*100</f>
        <v>102.28904428904428</v>
      </c>
    </row>
    <row r="8" spans="1:256" s="23" customFormat="1" ht="15">
      <c r="A8" s="5" t="s">
        <v>9</v>
      </c>
      <c r="B8" s="6" t="s">
        <v>10</v>
      </c>
      <c r="C8" s="26">
        <v>21450</v>
      </c>
      <c r="D8" s="26">
        <v>19646</v>
      </c>
      <c r="E8" s="28">
        <v>21493</v>
      </c>
      <c r="IU8" s="30">
        <v>21941</v>
      </c>
      <c r="IV8" s="29">
        <f t="shared" si="0"/>
        <v>102.28904428904428</v>
      </c>
    </row>
    <row r="9" spans="1:256" s="23" customFormat="1" ht="15">
      <c r="A9" s="5" t="s">
        <v>270</v>
      </c>
      <c r="B9" s="6" t="s">
        <v>10</v>
      </c>
      <c r="C9" s="26">
        <v>43</v>
      </c>
      <c r="D9" s="31"/>
      <c r="E9" s="32"/>
      <c r="IU9" s="30">
        <v>43</v>
      </c>
      <c r="IV9" s="29">
        <f t="shared" si="0"/>
        <v>100</v>
      </c>
    </row>
    <row r="10" spans="1:256" s="23" customFormat="1" ht="15">
      <c r="A10" s="5" t="s">
        <v>11</v>
      </c>
      <c r="B10" s="6" t="s">
        <v>10</v>
      </c>
      <c r="C10" s="26">
        <v>21311</v>
      </c>
      <c r="D10" s="31"/>
      <c r="E10" s="32"/>
      <c r="IU10" s="30">
        <v>21800</v>
      </c>
      <c r="IV10" s="29">
        <f t="shared" si="0"/>
        <v>102.2945896485383</v>
      </c>
    </row>
    <row r="11" spans="1:256" s="23" customFormat="1" ht="15" hidden="1">
      <c r="A11" s="5" t="s">
        <v>12</v>
      </c>
      <c r="B11" s="6" t="s">
        <v>10</v>
      </c>
      <c r="C11" s="26"/>
      <c r="D11" s="31"/>
      <c r="E11" s="32"/>
      <c r="IU11" s="30"/>
      <c r="IV11" s="29" t="e">
        <f t="shared" si="0"/>
        <v>#DIV/0!</v>
      </c>
    </row>
    <row r="12" spans="1:256" s="23" customFormat="1" ht="15">
      <c r="A12" s="5" t="s">
        <v>12</v>
      </c>
      <c r="B12" s="6" t="s">
        <v>10</v>
      </c>
      <c r="C12" s="26">
        <v>70</v>
      </c>
      <c r="D12" s="31"/>
      <c r="E12" s="32"/>
      <c r="IU12" s="30">
        <v>71</v>
      </c>
      <c r="IV12" s="29">
        <f t="shared" si="0"/>
        <v>101.42857142857142</v>
      </c>
    </row>
    <row r="13" spans="1:256" s="23" customFormat="1" ht="15">
      <c r="A13" s="5" t="s">
        <v>298</v>
      </c>
      <c r="B13" s="6" t="s">
        <v>10</v>
      </c>
      <c r="C13" s="26">
        <v>2</v>
      </c>
      <c r="D13" s="31"/>
      <c r="E13" s="32"/>
      <c r="IU13" s="30">
        <v>3</v>
      </c>
      <c r="IV13" s="29">
        <f t="shared" si="0"/>
        <v>150</v>
      </c>
    </row>
    <row r="14" spans="1:256" s="23" customFormat="1" ht="15">
      <c r="A14" s="5" t="s">
        <v>271</v>
      </c>
      <c r="B14" s="6" t="s">
        <v>10</v>
      </c>
      <c r="C14" s="26">
        <v>1</v>
      </c>
      <c r="D14" s="31"/>
      <c r="E14" s="32"/>
      <c r="IU14" s="30">
        <v>1</v>
      </c>
      <c r="IV14" s="29">
        <f t="shared" si="0"/>
        <v>100</v>
      </c>
    </row>
    <row r="15" spans="1:256" s="23" customFormat="1" ht="15">
      <c r="A15" s="5" t="s">
        <v>272</v>
      </c>
      <c r="B15" s="6" t="s">
        <v>10</v>
      </c>
      <c r="C15" s="26">
        <v>23</v>
      </c>
      <c r="D15" s="33">
        <f>D22+D23</f>
        <v>3012</v>
      </c>
      <c r="E15" s="33">
        <f>E22+E23</f>
        <v>3208</v>
      </c>
      <c r="IU15" s="30">
        <v>24</v>
      </c>
      <c r="IV15" s="29">
        <f t="shared" si="0"/>
        <v>104.34782608695652</v>
      </c>
    </row>
    <row r="16" spans="1:256" s="23" customFormat="1" ht="15">
      <c r="A16" s="5" t="s">
        <v>13</v>
      </c>
      <c r="B16" s="6" t="s">
        <v>14</v>
      </c>
      <c r="C16" s="27">
        <v>3043</v>
      </c>
      <c r="D16" s="33"/>
      <c r="E16" s="32"/>
      <c r="IU16" s="30">
        <v>3049</v>
      </c>
      <c r="IV16" s="29">
        <f t="shared" si="0"/>
        <v>100.19717384160367</v>
      </c>
    </row>
    <row r="17" spans="1:256" s="23" customFormat="1" ht="60" hidden="1">
      <c r="A17" s="5" t="s">
        <v>15</v>
      </c>
      <c r="B17" s="6" t="s">
        <v>16</v>
      </c>
      <c r="C17" s="27"/>
      <c r="D17" s="33"/>
      <c r="E17" s="32"/>
      <c r="IU17" s="30"/>
      <c r="IV17" s="29" t="e">
        <f t="shared" si="0"/>
        <v>#DIV/0!</v>
      </c>
    </row>
    <row r="18" spans="1:256" s="23" customFormat="1" ht="50.25" customHeight="1">
      <c r="A18" s="5" t="s">
        <v>291</v>
      </c>
      <c r="B18" s="6" t="s">
        <v>274</v>
      </c>
      <c r="C18" s="27">
        <f>C19+C20</f>
        <v>6</v>
      </c>
      <c r="D18" s="33"/>
      <c r="E18" s="32"/>
      <c r="IU18" s="34">
        <v>7</v>
      </c>
      <c r="IV18" s="29">
        <f t="shared" si="0"/>
        <v>116.66666666666667</v>
      </c>
    </row>
    <row r="19" spans="1:256" s="23" customFormat="1" ht="48.75" customHeight="1">
      <c r="A19" s="5" t="s">
        <v>273</v>
      </c>
      <c r="B19" s="6" t="s">
        <v>274</v>
      </c>
      <c r="C19" s="27">
        <v>5</v>
      </c>
      <c r="D19" s="33"/>
      <c r="E19" s="32"/>
      <c r="IU19" s="30">
        <v>6</v>
      </c>
      <c r="IV19" s="29">
        <f t="shared" si="0"/>
        <v>120</v>
      </c>
    </row>
    <row r="20" spans="1:256" s="23" customFormat="1" ht="75">
      <c r="A20" s="5" t="s">
        <v>275</v>
      </c>
      <c r="B20" s="6" t="s">
        <v>276</v>
      </c>
      <c r="C20" s="27">
        <v>1</v>
      </c>
      <c r="D20" s="33"/>
      <c r="E20" s="32"/>
      <c r="IU20" s="30">
        <v>1</v>
      </c>
      <c r="IV20" s="29">
        <f t="shared" si="0"/>
        <v>100</v>
      </c>
    </row>
    <row r="21" spans="1:256" s="23" customFormat="1" ht="30">
      <c r="A21" s="5" t="s">
        <v>292</v>
      </c>
      <c r="B21" s="6" t="s">
        <v>278</v>
      </c>
      <c r="C21" s="27">
        <f>C22+C23</f>
        <v>2981</v>
      </c>
      <c r="D21" s="33"/>
      <c r="E21" s="32"/>
      <c r="IU21" s="34">
        <v>2985</v>
      </c>
      <c r="IV21" s="29">
        <f t="shared" si="0"/>
        <v>100.13418316001341</v>
      </c>
    </row>
    <row r="22" spans="1:256" s="23" customFormat="1" ht="30">
      <c r="A22" s="5" t="s">
        <v>277</v>
      </c>
      <c r="B22" s="6" t="s">
        <v>278</v>
      </c>
      <c r="C22" s="27">
        <v>2313</v>
      </c>
      <c r="D22" s="26">
        <v>3000</v>
      </c>
      <c r="E22" s="28">
        <v>3196</v>
      </c>
      <c r="IU22" s="30">
        <v>2316</v>
      </c>
      <c r="IV22" s="29">
        <f t="shared" si="0"/>
        <v>100.12970168612192</v>
      </c>
    </row>
    <row r="23" spans="1:256" s="23" customFormat="1" ht="60">
      <c r="A23" s="5" t="s">
        <v>17</v>
      </c>
      <c r="B23" s="6" t="s">
        <v>18</v>
      </c>
      <c r="C23" s="26">
        <v>668</v>
      </c>
      <c r="D23" s="26">
        <v>12</v>
      </c>
      <c r="E23" s="28">
        <v>12</v>
      </c>
      <c r="IU23" s="30">
        <v>669</v>
      </c>
      <c r="IV23" s="29">
        <f t="shared" si="0"/>
        <v>100.1497005988024</v>
      </c>
    </row>
    <row r="24" spans="1:256" s="23" customFormat="1" ht="15" hidden="1">
      <c r="A24" s="5" t="s">
        <v>19</v>
      </c>
      <c r="B24" s="6" t="s">
        <v>20</v>
      </c>
      <c r="C24" s="26"/>
      <c r="D24" s="26"/>
      <c r="E24" s="28"/>
      <c r="IU24" s="30"/>
      <c r="IV24" s="29" t="e">
        <f t="shared" si="0"/>
        <v>#DIV/0!</v>
      </c>
    </row>
    <row r="25" spans="1:256" s="23" customFormat="1" ht="15">
      <c r="A25" s="5" t="s">
        <v>293</v>
      </c>
      <c r="B25" s="6" t="s">
        <v>20</v>
      </c>
      <c r="C25" s="26">
        <v>56</v>
      </c>
      <c r="D25" s="26"/>
      <c r="E25" s="28"/>
      <c r="IU25" s="30">
        <v>57</v>
      </c>
      <c r="IV25" s="29">
        <f t="shared" si="0"/>
        <v>101.78571428571428</v>
      </c>
    </row>
    <row r="26" spans="1:256" s="23" customFormat="1" ht="15">
      <c r="A26" s="5" t="s">
        <v>299</v>
      </c>
      <c r="B26" s="6" t="s">
        <v>20</v>
      </c>
      <c r="C26" s="26">
        <v>1</v>
      </c>
      <c r="D26" s="27">
        <f>D27</f>
        <v>30</v>
      </c>
      <c r="E26" s="28">
        <f>E27</f>
        <v>30</v>
      </c>
      <c r="IU26" s="30">
        <v>1</v>
      </c>
      <c r="IV26" s="29">
        <f t="shared" si="0"/>
        <v>100</v>
      </c>
    </row>
    <row r="27" spans="1:256" s="23" customFormat="1" ht="45">
      <c r="A27" s="5" t="s">
        <v>279</v>
      </c>
      <c r="B27" s="6" t="s">
        <v>280</v>
      </c>
      <c r="C27" s="26">
        <v>55</v>
      </c>
      <c r="D27" s="26">
        <v>30</v>
      </c>
      <c r="E27" s="28">
        <v>30</v>
      </c>
      <c r="IU27" s="30">
        <v>56</v>
      </c>
      <c r="IV27" s="29">
        <f t="shared" si="0"/>
        <v>101.81818181818181</v>
      </c>
    </row>
    <row r="28" spans="1:256" s="23" customFormat="1" ht="30">
      <c r="A28" s="5" t="s">
        <v>21</v>
      </c>
      <c r="B28" s="6" t="s">
        <v>22</v>
      </c>
      <c r="C28" s="27">
        <f>C29</f>
        <v>34</v>
      </c>
      <c r="D28" s="27">
        <f>D29+D31+D33</f>
        <v>1674</v>
      </c>
      <c r="E28" s="28">
        <f>E29+E31+E33</f>
        <v>1897</v>
      </c>
      <c r="IU28" s="34">
        <f>IU29</f>
        <v>34</v>
      </c>
      <c r="IV28" s="29">
        <f t="shared" si="0"/>
        <v>100</v>
      </c>
    </row>
    <row r="29" spans="1:256" s="23" customFormat="1" ht="32.25" customHeight="1">
      <c r="A29" s="5" t="s">
        <v>23</v>
      </c>
      <c r="B29" s="6" t="s">
        <v>24</v>
      </c>
      <c r="C29" s="26">
        <v>34</v>
      </c>
      <c r="D29" s="27">
        <f>D30</f>
        <v>285</v>
      </c>
      <c r="E29" s="28">
        <f>E30</f>
        <v>322</v>
      </c>
      <c r="IU29" s="30">
        <v>34</v>
      </c>
      <c r="IV29" s="29">
        <f t="shared" si="0"/>
        <v>100</v>
      </c>
    </row>
    <row r="30" spans="1:256" s="23" customFormat="1" ht="20.25" customHeight="1">
      <c r="A30" s="5" t="s">
        <v>25</v>
      </c>
      <c r="B30" s="6" t="s">
        <v>26</v>
      </c>
      <c r="C30" s="27">
        <f>C32+C34+C35</f>
        <v>1484</v>
      </c>
      <c r="D30" s="26">
        <v>285</v>
      </c>
      <c r="E30" s="28">
        <v>322</v>
      </c>
      <c r="IU30" s="34">
        <f>IU32+IU34+IU35</f>
        <v>1487</v>
      </c>
      <c r="IV30" s="29">
        <f t="shared" si="0"/>
        <v>100.2021563342318</v>
      </c>
    </row>
    <row r="31" spans="1:256" s="23" customFormat="1" ht="48" customHeight="1">
      <c r="A31" s="5" t="s">
        <v>27</v>
      </c>
      <c r="B31" s="6" t="s">
        <v>28</v>
      </c>
      <c r="C31" s="27">
        <f>C32</f>
        <v>352</v>
      </c>
      <c r="D31" s="26">
        <v>1289</v>
      </c>
      <c r="E31" s="28">
        <v>1460</v>
      </c>
      <c r="IU31" s="34">
        <f>IU32</f>
        <v>352</v>
      </c>
      <c r="IV31" s="29">
        <f t="shared" si="0"/>
        <v>100</v>
      </c>
    </row>
    <row r="32" spans="1:256" s="23" customFormat="1" ht="75">
      <c r="A32" s="5" t="s">
        <v>29</v>
      </c>
      <c r="B32" s="6" t="s">
        <v>30</v>
      </c>
      <c r="C32" s="26">
        <v>352</v>
      </c>
      <c r="D32" s="26"/>
      <c r="E32" s="28"/>
      <c r="IU32" s="30">
        <v>352</v>
      </c>
      <c r="IV32" s="29">
        <f t="shared" si="0"/>
        <v>100</v>
      </c>
    </row>
    <row r="33" spans="1:256" s="23" customFormat="1" ht="150" hidden="1">
      <c r="A33" s="5" t="s">
        <v>31</v>
      </c>
      <c r="B33" s="6" t="s">
        <v>32</v>
      </c>
      <c r="C33" s="26"/>
      <c r="D33" s="26">
        <v>100</v>
      </c>
      <c r="E33" s="28">
        <v>115</v>
      </c>
      <c r="IU33" s="30"/>
      <c r="IV33" s="29" t="e">
        <f t="shared" si="0"/>
        <v>#DIV/0!</v>
      </c>
    </row>
    <row r="34" spans="1:256" s="23" customFormat="1" ht="105">
      <c r="A34" s="5" t="s">
        <v>31</v>
      </c>
      <c r="B34" s="6" t="s">
        <v>281</v>
      </c>
      <c r="C34" s="26">
        <v>792</v>
      </c>
      <c r="D34" s="26"/>
      <c r="E34" s="28"/>
      <c r="IU34" s="30">
        <v>793</v>
      </c>
      <c r="IV34" s="29">
        <f t="shared" si="0"/>
        <v>100.12626262626263</v>
      </c>
    </row>
    <row r="35" spans="1:256" s="23" customFormat="1" ht="105">
      <c r="A35" s="5" t="s">
        <v>33</v>
      </c>
      <c r="B35" s="6" t="s">
        <v>254</v>
      </c>
      <c r="C35" s="26">
        <v>340</v>
      </c>
      <c r="D35" s="26"/>
      <c r="E35" s="28"/>
      <c r="IU35" s="30">
        <v>342</v>
      </c>
      <c r="IV35" s="29">
        <f t="shared" si="0"/>
        <v>100.58823529411765</v>
      </c>
    </row>
    <row r="36" spans="1:256" s="23" customFormat="1" ht="45" hidden="1">
      <c r="A36" s="5" t="s">
        <v>34</v>
      </c>
      <c r="B36" s="6" t="s">
        <v>35</v>
      </c>
      <c r="C36" s="26"/>
      <c r="D36" s="26"/>
      <c r="E36" s="28"/>
      <c r="IU36" s="30"/>
      <c r="IV36" s="29" t="e">
        <f t="shared" si="0"/>
        <v>#DIV/0!</v>
      </c>
    </row>
    <row r="37" spans="1:256" s="23" customFormat="1" ht="15" hidden="1">
      <c r="A37" s="5" t="s">
        <v>36</v>
      </c>
      <c r="B37" s="6" t="s">
        <v>37</v>
      </c>
      <c r="C37" s="26"/>
      <c r="D37" s="26"/>
      <c r="E37" s="28"/>
      <c r="IU37" s="30"/>
      <c r="IV37" s="29" t="e">
        <f t="shared" si="0"/>
        <v>#DIV/0!</v>
      </c>
    </row>
    <row r="38" spans="1:256" s="23" customFormat="1" ht="15" hidden="1">
      <c r="A38" s="5" t="s">
        <v>38</v>
      </c>
      <c r="B38" s="6" t="s">
        <v>39</v>
      </c>
      <c r="C38" s="26"/>
      <c r="D38" s="26"/>
      <c r="E38" s="28"/>
      <c r="IU38" s="30"/>
      <c r="IV38" s="29" t="e">
        <f t="shared" si="0"/>
        <v>#DIV/0!</v>
      </c>
    </row>
    <row r="39" spans="1:256" s="23" customFormat="1" ht="45">
      <c r="A39" s="5" t="s">
        <v>34</v>
      </c>
      <c r="B39" s="6" t="s">
        <v>35</v>
      </c>
      <c r="C39" s="26">
        <f>C40</f>
        <v>2</v>
      </c>
      <c r="D39" s="27">
        <f>D40+D42</f>
        <v>1570</v>
      </c>
      <c r="E39" s="28">
        <f>E40+E42</f>
        <v>1620</v>
      </c>
      <c r="IU39" s="35">
        <v>2</v>
      </c>
      <c r="IV39" s="29">
        <f t="shared" si="0"/>
        <v>100</v>
      </c>
    </row>
    <row r="40" spans="1:256" s="23" customFormat="1" ht="15">
      <c r="A40" s="5" t="s">
        <v>282</v>
      </c>
      <c r="B40" s="6" t="s">
        <v>39</v>
      </c>
      <c r="C40" s="26">
        <v>2</v>
      </c>
      <c r="D40" s="27">
        <f>D41</f>
        <v>670</v>
      </c>
      <c r="E40" s="28">
        <f>E41</f>
        <v>670</v>
      </c>
      <c r="IU40" s="30">
        <v>2</v>
      </c>
      <c r="IV40" s="29">
        <f t="shared" si="0"/>
        <v>100</v>
      </c>
    </row>
    <row r="41" spans="1:256" s="23" customFormat="1" ht="45">
      <c r="A41" s="5" t="s">
        <v>40</v>
      </c>
      <c r="B41" s="6" t="s">
        <v>41</v>
      </c>
      <c r="C41" s="27">
        <f>C42+C44</f>
        <v>2315</v>
      </c>
      <c r="D41" s="26">
        <v>670</v>
      </c>
      <c r="E41" s="28">
        <v>670</v>
      </c>
      <c r="IU41" s="34">
        <f>IU42+IU44</f>
        <v>2346</v>
      </c>
      <c r="IV41" s="29">
        <f t="shared" si="0"/>
        <v>101.33909287257019</v>
      </c>
    </row>
    <row r="42" spans="1:256" s="23" customFormat="1" ht="105">
      <c r="A42" s="5" t="s">
        <v>42</v>
      </c>
      <c r="B42" s="6" t="s">
        <v>43</v>
      </c>
      <c r="C42" s="27">
        <f>C43</f>
        <v>1045</v>
      </c>
      <c r="D42" s="26">
        <v>900</v>
      </c>
      <c r="E42" s="28">
        <v>950</v>
      </c>
      <c r="IU42" s="34">
        <f>IU43</f>
        <v>1052</v>
      </c>
      <c r="IV42" s="29">
        <f t="shared" si="0"/>
        <v>100.66985645933015</v>
      </c>
    </row>
    <row r="43" spans="1:256" s="23" customFormat="1" ht="120">
      <c r="A43" s="5" t="s">
        <v>44</v>
      </c>
      <c r="B43" s="6" t="s">
        <v>45</v>
      </c>
      <c r="C43" s="26">
        <v>1045</v>
      </c>
      <c r="D43" s="27">
        <f>D44</f>
        <v>404</v>
      </c>
      <c r="E43" s="28">
        <f>E44</f>
        <v>444</v>
      </c>
      <c r="IU43" s="30">
        <v>1052</v>
      </c>
      <c r="IV43" s="29">
        <f t="shared" si="0"/>
        <v>100.66985645933015</v>
      </c>
    </row>
    <row r="44" spans="1:256" s="23" customFormat="1" ht="18.75" customHeight="1">
      <c r="A44" s="5" t="s">
        <v>46</v>
      </c>
      <c r="B44" s="6" t="s">
        <v>47</v>
      </c>
      <c r="C44" s="26">
        <v>1270</v>
      </c>
      <c r="D44" s="26">
        <v>404</v>
      </c>
      <c r="E44" s="28">
        <v>444</v>
      </c>
      <c r="IU44" s="30">
        <v>1294</v>
      </c>
      <c r="IV44" s="29">
        <f t="shared" si="0"/>
        <v>101.88976377952757</v>
      </c>
    </row>
    <row r="45" spans="1:256" s="23" customFormat="1" ht="30">
      <c r="A45" s="5" t="s">
        <v>48</v>
      </c>
      <c r="B45" s="6" t="s">
        <v>49</v>
      </c>
      <c r="C45" s="27">
        <f>C46</f>
        <v>340</v>
      </c>
      <c r="D45" s="26"/>
      <c r="E45" s="28"/>
      <c r="IU45" s="34">
        <f>IU46</f>
        <v>342</v>
      </c>
      <c r="IV45" s="29">
        <f t="shared" si="0"/>
        <v>100.58823529411765</v>
      </c>
    </row>
    <row r="46" spans="1:256" s="23" customFormat="1" ht="30">
      <c r="A46" s="5" t="s">
        <v>50</v>
      </c>
      <c r="B46" s="6" t="s">
        <v>51</v>
      </c>
      <c r="C46" s="26">
        <v>340</v>
      </c>
      <c r="D46" s="26"/>
      <c r="E46" s="28"/>
      <c r="IU46" s="30">
        <v>342</v>
      </c>
      <c r="IV46" s="29">
        <f t="shared" si="0"/>
        <v>100.58823529411765</v>
      </c>
    </row>
    <row r="47" spans="1:256" s="23" customFormat="1" ht="75" hidden="1">
      <c r="A47" s="5" t="s">
        <v>52</v>
      </c>
      <c r="B47" s="6" t="s">
        <v>53</v>
      </c>
      <c r="C47" s="26"/>
      <c r="D47" s="26"/>
      <c r="E47" s="28"/>
      <c r="IU47" s="30"/>
      <c r="IV47" s="29" t="e">
        <f t="shared" si="0"/>
        <v>#DIV/0!</v>
      </c>
    </row>
    <row r="48" spans="1:256" s="23" customFormat="1" ht="75" hidden="1">
      <c r="A48" s="5" t="s">
        <v>54</v>
      </c>
      <c r="B48" s="6" t="s">
        <v>53</v>
      </c>
      <c r="C48" s="26"/>
      <c r="D48" s="26"/>
      <c r="E48" s="28"/>
      <c r="IU48" s="30"/>
      <c r="IV48" s="29" t="e">
        <f t="shared" si="0"/>
        <v>#DIV/0!</v>
      </c>
    </row>
    <row r="49" spans="1:256" s="23" customFormat="1" ht="75" hidden="1">
      <c r="A49" s="5" t="s">
        <v>55</v>
      </c>
      <c r="B49" s="6" t="s">
        <v>53</v>
      </c>
      <c r="C49" s="26"/>
      <c r="D49" s="26"/>
      <c r="E49" s="28"/>
      <c r="IU49" s="30"/>
      <c r="IV49" s="29" t="e">
        <f t="shared" si="0"/>
        <v>#DIV/0!</v>
      </c>
    </row>
    <row r="50" spans="1:256" s="23" customFormat="1" ht="30">
      <c r="A50" s="5" t="s">
        <v>283</v>
      </c>
      <c r="B50" s="6" t="s">
        <v>284</v>
      </c>
      <c r="C50" s="26">
        <f>C51+C52+C53+C54</f>
        <v>121</v>
      </c>
      <c r="D50" s="26"/>
      <c r="E50" s="28"/>
      <c r="IU50" s="35">
        <f>IU51+IU52+IU53+IU54</f>
        <v>124</v>
      </c>
      <c r="IV50" s="29">
        <f t="shared" si="0"/>
        <v>102.4793388429752</v>
      </c>
    </row>
    <row r="51" spans="1:256" s="23" customFormat="1" ht="75">
      <c r="A51" s="5" t="s">
        <v>285</v>
      </c>
      <c r="B51" s="6" t="s">
        <v>53</v>
      </c>
      <c r="C51" s="26">
        <v>40</v>
      </c>
      <c r="D51" s="26"/>
      <c r="E51" s="28"/>
      <c r="IU51" s="30">
        <v>41</v>
      </c>
      <c r="IV51" s="29">
        <f t="shared" si="0"/>
        <v>102.49999999999999</v>
      </c>
    </row>
    <row r="52" spans="1:256" s="23" customFormat="1" ht="75">
      <c r="A52" s="5" t="s">
        <v>286</v>
      </c>
      <c r="B52" s="6" t="s">
        <v>53</v>
      </c>
      <c r="C52" s="26">
        <v>25</v>
      </c>
      <c r="D52" s="26"/>
      <c r="E52" s="28"/>
      <c r="IU52" s="30">
        <v>26</v>
      </c>
      <c r="IV52" s="29">
        <f t="shared" si="0"/>
        <v>104</v>
      </c>
    </row>
    <row r="53" spans="1:256" s="23" customFormat="1" ht="75">
      <c r="A53" s="5" t="s">
        <v>54</v>
      </c>
      <c r="B53" s="6" t="s">
        <v>53</v>
      </c>
      <c r="C53" s="26">
        <v>11</v>
      </c>
      <c r="D53" s="27">
        <f>D54+D55+D56</f>
        <v>50</v>
      </c>
      <c r="E53" s="28">
        <f>E54+E55+E56</f>
        <v>50</v>
      </c>
      <c r="IU53" s="30">
        <v>12</v>
      </c>
      <c r="IV53" s="29">
        <f t="shared" si="0"/>
        <v>109.09090909090908</v>
      </c>
    </row>
    <row r="54" spans="1:256" s="23" customFormat="1" ht="75">
      <c r="A54" s="5" t="s">
        <v>55</v>
      </c>
      <c r="B54" s="6" t="s">
        <v>53</v>
      </c>
      <c r="C54" s="26">
        <v>45</v>
      </c>
      <c r="D54" s="26"/>
      <c r="E54" s="28"/>
      <c r="IU54" s="30">
        <v>45</v>
      </c>
      <c r="IV54" s="29">
        <f t="shared" si="0"/>
        <v>100</v>
      </c>
    </row>
    <row r="55" spans="1:256" s="23" customFormat="1" ht="30">
      <c r="A55" s="5" t="s">
        <v>56</v>
      </c>
      <c r="B55" s="6" t="s">
        <v>57</v>
      </c>
      <c r="C55" s="27">
        <v>292</v>
      </c>
      <c r="D55" s="26">
        <v>50</v>
      </c>
      <c r="E55" s="28">
        <v>50</v>
      </c>
      <c r="IU55" s="30">
        <v>293</v>
      </c>
      <c r="IV55" s="29">
        <f t="shared" si="0"/>
        <v>100.34246575342465</v>
      </c>
    </row>
    <row r="56" spans="1:256" s="23" customFormat="1" ht="150" hidden="1">
      <c r="A56" s="5" t="s">
        <v>58</v>
      </c>
      <c r="B56" s="6" t="s">
        <v>59</v>
      </c>
      <c r="C56" s="26"/>
      <c r="D56" s="26"/>
      <c r="E56" s="28"/>
      <c r="IU56" s="30"/>
      <c r="IV56" s="29" t="e">
        <f t="shared" si="0"/>
        <v>#DIV/0!</v>
      </c>
    </row>
    <row r="57" spans="1:256" s="23" customFormat="1" ht="91.5" customHeight="1" hidden="1">
      <c r="A57" s="5" t="s">
        <v>58</v>
      </c>
      <c r="B57" s="6" t="s">
        <v>60</v>
      </c>
      <c r="C57" s="26"/>
      <c r="D57" s="26"/>
      <c r="E57" s="28"/>
      <c r="IU57" s="30"/>
      <c r="IV57" s="29" t="e">
        <f t="shared" si="0"/>
        <v>#DIV/0!</v>
      </c>
    </row>
    <row r="58" spans="1:256" s="23" customFormat="1" ht="120" hidden="1">
      <c r="A58" s="5" t="s">
        <v>61</v>
      </c>
      <c r="B58" s="6" t="s">
        <v>62</v>
      </c>
      <c r="C58" s="26"/>
      <c r="D58" s="31"/>
      <c r="E58" s="32"/>
      <c r="IU58" s="30"/>
      <c r="IV58" s="29" t="e">
        <f t="shared" si="0"/>
        <v>#DIV/0!</v>
      </c>
    </row>
    <row r="59" spans="1:256" s="23" customFormat="1" ht="150" hidden="1">
      <c r="A59" s="5" t="s">
        <v>58</v>
      </c>
      <c r="B59" s="6" t="s">
        <v>63</v>
      </c>
      <c r="C59" s="26"/>
      <c r="D59" s="31"/>
      <c r="E59" s="32"/>
      <c r="IU59" s="30"/>
      <c r="IV59" s="29" t="e">
        <f t="shared" si="0"/>
        <v>#DIV/0!</v>
      </c>
    </row>
    <row r="60" spans="1:256" s="23" customFormat="1" ht="150">
      <c r="A60" s="5" t="s">
        <v>300</v>
      </c>
      <c r="B60" s="6" t="s">
        <v>301</v>
      </c>
      <c r="C60" s="26">
        <v>4</v>
      </c>
      <c r="D60" s="31"/>
      <c r="E60" s="32"/>
      <c r="IU60" s="30">
        <v>4</v>
      </c>
      <c r="IV60" s="29">
        <f t="shared" si="0"/>
        <v>100</v>
      </c>
    </row>
    <row r="61" spans="1:256" s="23" customFormat="1" ht="75">
      <c r="A61" s="5" t="s">
        <v>64</v>
      </c>
      <c r="B61" s="6" t="s">
        <v>65</v>
      </c>
      <c r="C61" s="26">
        <v>288</v>
      </c>
      <c r="D61" s="36">
        <f>D63+D66+D67+D70+D71+D72+D73+D74+D75+D76+D78+D79+D80+D81+D82</f>
        <v>1200</v>
      </c>
      <c r="E61" s="36">
        <f>E63+E66+E67+E70+E71+E72+E73+E74+E75+E76+E78+E79+E80+E81+E82</f>
        <v>1250</v>
      </c>
      <c r="IU61" s="30">
        <v>289</v>
      </c>
      <c r="IV61" s="29">
        <f t="shared" si="0"/>
        <v>100.34722222222223</v>
      </c>
    </row>
    <row r="62" spans="1:256" s="23" customFormat="1" ht="90" hidden="1">
      <c r="A62" s="5" t="s">
        <v>61</v>
      </c>
      <c r="B62" s="6" t="s">
        <v>66</v>
      </c>
      <c r="C62" s="26"/>
      <c r="D62" s="36"/>
      <c r="E62" s="37"/>
      <c r="H62" s="23" t="s">
        <v>72</v>
      </c>
      <c r="IU62" s="30"/>
      <c r="IV62" s="29" t="e">
        <f t="shared" si="0"/>
        <v>#DIV/0!</v>
      </c>
    </row>
    <row r="63" spans="1:256" s="23" customFormat="1" ht="31.5" customHeight="1" hidden="1">
      <c r="A63" s="5" t="s">
        <v>61</v>
      </c>
      <c r="B63" s="6" t="s">
        <v>67</v>
      </c>
      <c r="C63" s="26"/>
      <c r="D63" s="26">
        <v>13</v>
      </c>
      <c r="E63" s="38">
        <v>14</v>
      </c>
      <c r="IU63" s="30"/>
      <c r="IV63" s="29" t="e">
        <f t="shared" si="0"/>
        <v>#DIV/0!</v>
      </c>
    </row>
    <row r="64" spans="1:256" s="23" customFormat="1" ht="15">
      <c r="A64" s="5" t="s">
        <v>68</v>
      </c>
      <c r="B64" s="6" t="s">
        <v>69</v>
      </c>
      <c r="C64" s="39">
        <f>C65+C66+C68+C69+C70+C72+C73+C75+C76+C77+C78+C79+C80+C81+C82+C83+C84+C85</f>
        <v>1150</v>
      </c>
      <c r="D64" s="26"/>
      <c r="E64" s="38"/>
      <c r="IU64" s="40">
        <f>IU65+IU66+IU68+IU69+IU70+IU72+IU73+IU75+IU76+IU77+IU78+IU79+IU80+IU81+IU82+IU83+IU84+IU85</f>
        <v>1203</v>
      </c>
      <c r="IV64" s="29">
        <f t="shared" si="0"/>
        <v>104.60869565217392</v>
      </c>
    </row>
    <row r="65" spans="1:256" s="23" customFormat="1" ht="30">
      <c r="A65" s="5" t="s">
        <v>70</v>
      </c>
      <c r="B65" s="7" t="s">
        <v>71</v>
      </c>
      <c r="C65" s="26">
        <v>90</v>
      </c>
      <c r="D65" s="26"/>
      <c r="E65" s="38"/>
      <c r="IU65" s="30">
        <v>90</v>
      </c>
      <c r="IV65" s="29">
        <f t="shared" si="0"/>
        <v>100</v>
      </c>
    </row>
    <row r="66" spans="1:256" s="23" customFormat="1" ht="45" hidden="1">
      <c r="A66" s="5" t="s">
        <v>73</v>
      </c>
      <c r="B66" s="7" t="s">
        <v>74</v>
      </c>
      <c r="C66" s="26"/>
      <c r="D66" s="26">
        <v>1</v>
      </c>
      <c r="E66" s="38">
        <v>1</v>
      </c>
      <c r="IU66" s="30"/>
      <c r="IV66" s="29" t="e">
        <f t="shared" si="0"/>
        <v>#DIV/0!</v>
      </c>
    </row>
    <row r="67" spans="1:256" s="23" customFormat="1" ht="45" hidden="1">
      <c r="A67" s="5" t="s">
        <v>75</v>
      </c>
      <c r="B67" s="7" t="s">
        <v>76</v>
      </c>
      <c r="C67" s="26"/>
      <c r="D67" s="26">
        <v>48</v>
      </c>
      <c r="E67" s="38">
        <v>50</v>
      </c>
      <c r="IU67" s="30"/>
      <c r="IV67" s="29" t="e">
        <f t="shared" si="0"/>
        <v>#DIV/0!</v>
      </c>
    </row>
    <row r="68" spans="1:256" s="23" customFormat="1" ht="60">
      <c r="A68" s="5" t="s">
        <v>287</v>
      </c>
      <c r="B68" s="7" t="s">
        <v>92</v>
      </c>
      <c r="C68" s="26">
        <v>2</v>
      </c>
      <c r="D68" s="26"/>
      <c r="E68" s="38"/>
      <c r="IU68" s="30">
        <v>2</v>
      </c>
      <c r="IV68" s="29">
        <f t="shared" si="0"/>
        <v>100</v>
      </c>
    </row>
    <row r="69" spans="1:256" s="23" customFormat="1" ht="60" hidden="1">
      <c r="A69" s="5" t="s">
        <v>77</v>
      </c>
      <c r="B69" s="7" t="s">
        <v>78</v>
      </c>
      <c r="C69" s="26"/>
      <c r="D69" s="26"/>
      <c r="E69" s="38"/>
      <c r="IU69" s="30"/>
      <c r="IV69" s="29" t="e">
        <f t="shared" si="0"/>
        <v>#DIV/0!</v>
      </c>
    </row>
    <row r="70" spans="1:256" s="23" customFormat="1" ht="90">
      <c r="A70" s="5" t="s">
        <v>79</v>
      </c>
      <c r="B70" s="7" t="s">
        <v>80</v>
      </c>
      <c r="C70" s="26">
        <v>93</v>
      </c>
      <c r="D70" s="26">
        <v>12</v>
      </c>
      <c r="E70" s="38">
        <v>13</v>
      </c>
      <c r="IU70" s="30">
        <v>93</v>
      </c>
      <c r="IV70" s="29">
        <f t="shared" si="0"/>
        <v>100</v>
      </c>
    </row>
    <row r="71" spans="1:256" s="23" customFormat="1" ht="105" hidden="1">
      <c r="A71" s="5" t="s">
        <v>81</v>
      </c>
      <c r="B71" s="7" t="s">
        <v>82</v>
      </c>
      <c r="C71" s="26"/>
      <c r="D71" s="26">
        <v>1</v>
      </c>
      <c r="E71" s="38">
        <v>1</v>
      </c>
      <c r="IU71" s="30"/>
      <c r="IV71" s="29" t="e">
        <f aca="true" t="shared" si="1" ref="IV71:IV134">IU71/C71*100</f>
        <v>#DIV/0!</v>
      </c>
    </row>
    <row r="72" spans="1:256" s="23" customFormat="1" ht="60">
      <c r="A72" s="5" t="s">
        <v>288</v>
      </c>
      <c r="B72" s="7" t="s">
        <v>92</v>
      </c>
      <c r="C72" s="26">
        <v>1</v>
      </c>
      <c r="D72" s="26">
        <v>156</v>
      </c>
      <c r="E72" s="38">
        <v>162</v>
      </c>
      <c r="IU72" s="30">
        <v>1</v>
      </c>
      <c r="IV72" s="29">
        <f t="shared" si="1"/>
        <v>100</v>
      </c>
    </row>
    <row r="73" spans="1:256" s="23" customFormat="1" ht="75">
      <c r="A73" s="5" t="s">
        <v>83</v>
      </c>
      <c r="B73" s="7" t="s">
        <v>84</v>
      </c>
      <c r="C73" s="26">
        <v>5</v>
      </c>
      <c r="D73" s="26">
        <v>526</v>
      </c>
      <c r="E73" s="38">
        <v>542</v>
      </c>
      <c r="IU73" s="30">
        <v>6</v>
      </c>
      <c r="IV73" s="29">
        <f t="shared" si="1"/>
        <v>120</v>
      </c>
    </row>
    <row r="74" spans="1:256" s="23" customFormat="1" ht="90" hidden="1">
      <c r="A74" s="5" t="s">
        <v>85</v>
      </c>
      <c r="B74" s="7" t="s">
        <v>86</v>
      </c>
      <c r="C74" s="26"/>
      <c r="D74" s="26">
        <v>132</v>
      </c>
      <c r="E74" s="38">
        <v>137</v>
      </c>
      <c r="IU74" s="30"/>
      <c r="IV74" s="29" t="e">
        <f t="shared" si="1"/>
        <v>#DIV/0!</v>
      </c>
    </row>
    <row r="75" spans="1:256" s="23" customFormat="1" ht="90">
      <c r="A75" s="5" t="s">
        <v>87</v>
      </c>
      <c r="B75" s="7" t="s">
        <v>88</v>
      </c>
      <c r="C75" s="26">
        <v>97</v>
      </c>
      <c r="D75" s="26">
        <v>84</v>
      </c>
      <c r="E75" s="38">
        <v>88</v>
      </c>
      <c r="IU75" s="30">
        <v>98</v>
      </c>
      <c r="IV75" s="29">
        <f t="shared" si="1"/>
        <v>101.03092783505154</v>
      </c>
    </row>
    <row r="76" spans="1:256" s="23" customFormat="1" ht="45">
      <c r="A76" s="5" t="s">
        <v>89</v>
      </c>
      <c r="B76" s="7" t="s">
        <v>90</v>
      </c>
      <c r="C76" s="26">
        <v>484</v>
      </c>
      <c r="D76" s="26">
        <v>3</v>
      </c>
      <c r="E76" s="38">
        <v>3</v>
      </c>
      <c r="IU76" s="30">
        <v>485</v>
      </c>
      <c r="IV76" s="29">
        <f t="shared" si="1"/>
        <v>100.20661157024793</v>
      </c>
    </row>
    <row r="77" spans="1:256" s="23" customFormat="1" ht="60">
      <c r="A77" s="5" t="s">
        <v>91</v>
      </c>
      <c r="B77" s="7" t="s">
        <v>92</v>
      </c>
      <c r="C77" s="26">
        <v>85</v>
      </c>
      <c r="D77" s="26"/>
      <c r="E77" s="38"/>
      <c r="IU77" s="30">
        <v>86</v>
      </c>
      <c r="IV77" s="29">
        <f t="shared" si="1"/>
        <v>101.17647058823529</v>
      </c>
    </row>
    <row r="78" spans="1:256" s="23" customFormat="1" ht="60">
      <c r="A78" s="5" t="s">
        <v>93</v>
      </c>
      <c r="B78" s="7" t="s">
        <v>92</v>
      </c>
      <c r="C78" s="26">
        <v>101</v>
      </c>
      <c r="D78" s="26">
        <v>100</v>
      </c>
      <c r="E78" s="38">
        <v>110</v>
      </c>
      <c r="IU78" s="30">
        <v>102</v>
      </c>
      <c r="IV78" s="29">
        <f t="shared" si="1"/>
        <v>100.99009900990099</v>
      </c>
    </row>
    <row r="79" spans="1:256" s="23" customFormat="1" ht="45">
      <c r="A79" s="5" t="s">
        <v>94</v>
      </c>
      <c r="B79" s="7" t="s">
        <v>76</v>
      </c>
      <c r="C79" s="26">
        <v>28</v>
      </c>
      <c r="D79" s="26">
        <v>4</v>
      </c>
      <c r="E79" s="38">
        <v>4</v>
      </c>
      <c r="IU79" s="30">
        <v>28</v>
      </c>
      <c r="IV79" s="29">
        <f t="shared" si="1"/>
        <v>100</v>
      </c>
    </row>
    <row r="80" spans="1:256" s="23" customFormat="1" ht="32.25" customHeight="1">
      <c r="A80" s="5" t="s">
        <v>289</v>
      </c>
      <c r="B80" s="7" t="s">
        <v>290</v>
      </c>
      <c r="C80" s="26">
        <v>13</v>
      </c>
      <c r="D80" s="26">
        <v>60</v>
      </c>
      <c r="E80" s="38">
        <v>62</v>
      </c>
      <c r="IU80" s="30">
        <v>13</v>
      </c>
      <c r="IV80" s="29">
        <f t="shared" si="1"/>
        <v>100</v>
      </c>
    </row>
    <row r="81" spans="1:256" s="23" customFormat="1" ht="60">
      <c r="A81" s="5" t="s">
        <v>95</v>
      </c>
      <c r="B81" s="7" t="s">
        <v>92</v>
      </c>
      <c r="C81" s="26">
        <v>9</v>
      </c>
      <c r="D81" s="26">
        <v>24</v>
      </c>
      <c r="E81" s="38">
        <v>25</v>
      </c>
      <c r="IU81" s="30">
        <v>9</v>
      </c>
      <c r="IV81" s="29">
        <f t="shared" si="1"/>
        <v>100</v>
      </c>
    </row>
    <row r="82" spans="1:256" s="23" customFormat="1" ht="60.75" thickBot="1">
      <c r="A82" s="5" t="s">
        <v>96</v>
      </c>
      <c r="B82" s="7" t="s">
        <v>92</v>
      </c>
      <c r="C82" s="26">
        <v>2</v>
      </c>
      <c r="D82" s="41">
        <v>36</v>
      </c>
      <c r="E82" s="42">
        <v>38</v>
      </c>
      <c r="IU82" s="30">
        <v>2</v>
      </c>
      <c r="IV82" s="29">
        <f t="shared" si="1"/>
        <v>100</v>
      </c>
    </row>
    <row r="83" spans="1:256" s="23" customFormat="1" ht="45">
      <c r="A83" s="5" t="s">
        <v>97</v>
      </c>
      <c r="B83" s="7" t="s">
        <v>98</v>
      </c>
      <c r="C83" s="26">
        <v>61</v>
      </c>
      <c r="D83" s="43"/>
      <c r="E83" s="44"/>
      <c r="IU83" s="30">
        <v>61</v>
      </c>
      <c r="IV83" s="29">
        <f t="shared" si="1"/>
        <v>100</v>
      </c>
    </row>
    <row r="84" spans="1:256" s="23" customFormat="1" ht="60">
      <c r="A84" s="5" t="s">
        <v>99</v>
      </c>
      <c r="B84" s="7" t="s">
        <v>92</v>
      </c>
      <c r="C84" s="26">
        <v>4</v>
      </c>
      <c r="D84" s="43"/>
      <c r="E84" s="44"/>
      <c r="IU84" s="30">
        <v>4</v>
      </c>
      <c r="IV84" s="29">
        <f t="shared" si="1"/>
        <v>100</v>
      </c>
    </row>
    <row r="85" spans="1:256" s="23" customFormat="1" ht="60.75" thickBot="1">
      <c r="A85" s="5" t="s">
        <v>100</v>
      </c>
      <c r="B85" s="7" t="s">
        <v>92</v>
      </c>
      <c r="C85" s="26">
        <v>75</v>
      </c>
      <c r="D85" s="43"/>
      <c r="E85" s="44"/>
      <c r="IU85" s="30">
        <v>123</v>
      </c>
      <c r="IV85" s="29">
        <f t="shared" si="1"/>
        <v>164</v>
      </c>
    </row>
    <row r="86" spans="1:256" s="23" customFormat="1" ht="33" customHeight="1" hidden="1" thickBot="1">
      <c r="A86" s="5" t="s">
        <v>101</v>
      </c>
      <c r="B86" s="7" t="s">
        <v>302</v>
      </c>
      <c r="C86" s="26"/>
      <c r="D86" s="43"/>
      <c r="E86" s="44"/>
      <c r="IU86" s="30"/>
      <c r="IV86" s="29" t="e">
        <f t="shared" si="1"/>
        <v>#DIV/0!</v>
      </c>
    </row>
    <row r="87" spans="1:256" s="23" customFormat="1" ht="18.75" customHeight="1">
      <c r="A87" s="8" t="s">
        <v>102</v>
      </c>
      <c r="B87" s="9" t="s">
        <v>103</v>
      </c>
      <c r="C87" s="45">
        <f>C88</f>
        <v>355465</v>
      </c>
      <c r="D87" s="46" t="e">
        <f>D88</f>
        <v>#REF!</v>
      </c>
      <c r="E87" s="47" t="e">
        <f>E88</f>
        <v>#REF!</v>
      </c>
      <c r="IU87" s="48">
        <f>IU88</f>
        <v>345882</v>
      </c>
      <c r="IV87" s="25">
        <f t="shared" si="1"/>
        <v>97.30409463660276</v>
      </c>
    </row>
    <row r="88" spans="1:256" s="23" customFormat="1" ht="45">
      <c r="A88" s="5" t="s">
        <v>104</v>
      </c>
      <c r="B88" s="6" t="s">
        <v>105</v>
      </c>
      <c r="C88" s="27">
        <f>C89+C92+C138+C183</f>
        <v>355465</v>
      </c>
      <c r="D88" s="33" t="e">
        <f>D89+D92+D138+D183</f>
        <v>#REF!</v>
      </c>
      <c r="E88" s="33" t="e">
        <f>E89+E92+E138+E183</f>
        <v>#REF!</v>
      </c>
      <c r="IU88" s="34">
        <f>IU89+IU92+IU138+IU183+IU199</f>
        <v>345882</v>
      </c>
      <c r="IV88" s="29">
        <f t="shared" si="1"/>
        <v>97.30409463660276</v>
      </c>
    </row>
    <row r="89" spans="1:256" s="23" customFormat="1" ht="46.5" customHeight="1">
      <c r="A89" s="8" t="s">
        <v>106</v>
      </c>
      <c r="B89" s="9" t="s">
        <v>107</v>
      </c>
      <c r="C89" s="49">
        <f>C91+C90</f>
        <v>118487</v>
      </c>
      <c r="D89" s="50" t="e">
        <f>D90+#REF!+D91+#REF!</f>
        <v>#REF!</v>
      </c>
      <c r="E89" s="50" t="e">
        <f>E90+#REF!+E91+#REF!</f>
        <v>#REF!</v>
      </c>
      <c r="IU89" s="48">
        <f>IU91+IU90</f>
        <v>118487</v>
      </c>
      <c r="IV89" s="25">
        <f t="shared" si="1"/>
        <v>100</v>
      </c>
    </row>
    <row r="90" spans="1:256" s="23" customFormat="1" ht="45" customHeight="1">
      <c r="A90" s="5" t="s">
        <v>108</v>
      </c>
      <c r="B90" s="6" t="s">
        <v>109</v>
      </c>
      <c r="C90" s="26">
        <v>78657</v>
      </c>
      <c r="D90" s="26">
        <v>94199</v>
      </c>
      <c r="E90" s="28">
        <v>81173</v>
      </c>
      <c r="IU90" s="30">
        <v>78657</v>
      </c>
      <c r="IV90" s="29">
        <f t="shared" si="1"/>
        <v>100</v>
      </c>
    </row>
    <row r="91" spans="1:256" s="23" customFormat="1" ht="60.75" customHeight="1">
      <c r="A91" s="5" t="s">
        <v>110</v>
      </c>
      <c r="B91" s="6" t="s">
        <v>111</v>
      </c>
      <c r="C91" s="26">
        <v>39830</v>
      </c>
      <c r="D91" s="26">
        <v>0</v>
      </c>
      <c r="E91" s="28">
        <v>0</v>
      </c>
      <c r="IU91" s="30">
        <v>39830</v>
      </c>
      <c r="IV91" s="29">
        <f t="shared" si="1"/>
        <v>100</v>
      </c>
    </row>
    <row r="92" spans="1:256" s="23" customFormat="1" ht="60" customHeight="1">
      <c r="A92" s="8" t="s">
        <v>112</v>
      </c>
      <c r="B92" s="9" t="s">
        <v>113</v>
      </c>
      <c r="C92" s="49">
        <f>SUM(C93:C137)</f>
        <v>61702</v>
      </c>
      <c r="D92" s="50">
        <f>SUM(D93:D132)</f>
        <v>11004</v>
      </c>
      <c r="E92" s="50">
        <f>SUM(E93:E132)</f>
        <v>11620</v>
      </c>
      <c r="IU92" s="48">
        <f>SUM(IU93:IU137)</f>
        <v>59540</v>
      </c>
      <c r="IV92" s="29">
        <f t="shared" si="1"/>
        <v>96.49606171598975</v>
      </c>
    </row>
    <row r="93" spans="1:256" s="23" customFormat="1" ht="12.75" customHeight="1" hidden="1">
      <c r="A93" s="5" t="s">
        <v>114</v>
      </c>
      <c r="B93" s="6" t="s">
        <v>115</v>
      </c>
      <c r="C93" s="26"/>
      <c r="D93" s="26">
        <v>0</v>
      </c>
      <c r="E93" s="28">
        <v>0</v>
      </c>
      <c r="IU93" s="30"/>
      <c r="IV93" s="29" t="e">
        <f t="shared" si="1"/>
        <v>#DIV/0!</v>
      </c>
    </row>
    <row r="94" spans="1:256" s="23" customFormat="1" ht="60" hidden="1">
      <c r="A94" s="5" t="s">
        <v>114</v>
      </c>
      <c r="B94" s="6" t="s">
        <v>116</v>
      </c>
      <c r="C94" s="26"/>
      <c r="D94" s="26">
        <v>381</v>
      </c>
      <c r="E94" s="28">
        <v>416</v>
      </c>
      <c r="IU94" s="30"/>
      <c r="IV94" s="29" t="e">
        <f t="shared" si="1"/>
        <v>#DIV/0!</v>
      </c>
    </row>
    <row r="95" spans="1:256" s="23" customFormat="1" ht="90" hidden="1">
      <c r="A95" s="5" t="s">
        <v>117</v>
      </c>
      <c r="B95" s="6" t="s">
        <v>118</v>
      </c>
      <c r="C95" s="26"/>
      <c r="D95" s="26"/>
      <c r="E95" s="28"/>
      <c r="IU95" s="30"/>
      <c r="IV95" s="29" t="e">
        <f t="shared" si="1"/>
        <v>#DIV/0!</v>
      </c>
    </row>
    <row r="96" spans="1:256" s="23" customFormat="1" ht="120" hidden="1">
      <c r="A96" s="5" t="s">
        <v>117</v>
      </c>
      <c r="B96" s="6" t="s">
        <v>119</v>
      </c>
      <c r="C96" s="26"/>
      <c r="D96" s="26"/>
      <c r="E96" s="28"/>
      <c r="IU96" s="30"/>
      <c r="IV96" s="29" t="e">
        <f t="shared" si="1"/>
        <v>#DIV/0!</v>
      </c>
    </row>
    <row r="97" spans="1:256" s="23" customFormat="1" ht="12.75" customHeight="1" hidden="1">
      <c r="A97" s="5" t="s">
        <v>120</v>
      </c>
      <c r="B97" s="6" t="s">
        <v>121</v>
      </c>
      <c r="C97" s="26"/>
      <c r="D97" s="26"/>
      <c r="E97" s="28"/>
      <c r="IU97" s="30"/>
      <c r="IV97" s="29" t="e">
        <f t="shared" si="1"/>
        <v>#DIV/0!</v>
      </c>
    </row>
    <row r="98" spans="1:256" s="23" customFormat="1" ht="105" hidden="1">
      <c r="A98" s="5" t="s">
        <v>122</v>
      </c>
      <c r="B98" s="6" t="s">
        <v>123</v>
      </c>
      <c r="C98" s="26">
        <v>0</v>
      </c>
      <c r="D98" s="26">
        <v>800</v>
      </c>
      <c r="E98" s="28">
        <v>900</v>
      </c>
      <c r="IU98" s="30"/>
      <c r="IV98" s="29" t="e">
        <f t="shared" si="1"/>
        <v>#DIV/0!</v>
      </c>
    </row>
    <row r="99" spans="1:256" s="23" customFormat="1" ht="45" customHeight="1">
      <c r="A99" s="5" t="s">
        <v>267</v>
      </c>
      <c r="B99" s="6" t="s">
        <v>266</v>
      </c>
      <c r="C99" s="26">
        <v>1120</v>
      </c>
      <c r="D99" s="26"/>
      <c r="E99" s="28"/>
      <c r="IU99" s="30">
        <v>1120</v>
      </c>
      <c r="IV99" s="29">
        <f t="shared" si="1"/>
        <v>100</v>
      </c>
    </row>
    <row r="100" spans="1:256" s="23" customFormat="1" ht="45">
      <c r="A100" s="5" t="s">
        <v>114</v>
      </c>
      <c r="B100" s="6" t="s">
        <v>124</v>
      </c>
      <c r="C100" s="26">
        <v>700</v>
      </c>
      <c r="D100" s="26"/>
      <c r="E100" s="28"/>
      <c r="IU100" s="30">
        <v>676</v>
      </c>
      <c r="IV100" s="29">
        <f t="shared" si="1"/>
        <v>96.57142857142857</v>
      </c>
    </row>
    <row r="101" spans="1:256" s="23" customFormat="1" ht="108" customHeight="1">
      <c r="A101" s="5" t="s">
        <v>125</v>
      </c>
      <c r="B101" s="6" t="s">
        <v>126</v>
      </c>
      <c r="C101" s="26">
        <v>4314</v>
      </c>
      <c r="D101" s="26">
        <v>7087</v>
      </c>
      <c r="E101" s="28">
        <v>7754</v>
      </c>
      <c r="IU101" s="30">
        <v>4095</v>
      </c>
      <c r="IV101" s="29">
        <f t="shared" si="1"/>
        <v>94.92350486787204</v>
      </c>
    </row>
    <row r="102" spans="1:256" s="23" customFormat="1" ht="12.75" customHeight="1" hidden="1">
      <c r="A102" s="5" t="s">
        <v>127</v>
      </c>
      <c r="B102" s="6" t="s">
        <v>128</v>
      </c>
      <c r="C102" s="26"/>
      <c r="D102" s="26"/>
      <c r="E102" s="28"/>
      <c r="IU102" s="30"/>
      <c r="IV102" s="29" t="e">
        <f t="shared" si="1"/>
        <v>#DIV/0!</v>
      </c>
    </row>
    <row r="103" spans="1:256" s="23" customFormat="1" ht="135" hidden="1">
      <c r="A103" s="5" t="s">
        <v>129</v>
      </c>
      <c r="B103" s="6" t="s">
        <v>130</v>
      </c>
      <c r="C103" s="26">
        <v>0</v>
      </c>
      <c r="D103" s="26"/>
      <c r="E103" s="28">
        <v>0</v>
      </c>
      <c r="IU103" s="30"/>
      <c r="IV103" s="29" t="e">
        <f t="shared" si="1"/>
        <v>#DIV/0!</v>
      </c>
    </row>
    <row r="104" spans="1:256" s="23" customFormat="1" ht="120" hidden="1">
      <c r="A104" s="5" t="s">
        <v>131</v>
      </c>
      <c r="B104" s="6" t="s">
        <v>132</v>
      </c>
      <c r="C104" s="26">
        <v>0</v>
      </c>
      <c r="D104" s="26">
        <v>0</v>
      </c>
      <c r="E104" s="28"/>
      <c r="IU104" s="30"/>
      <c r="IV104" s="29" t="e">
        <f t="shared" si="1"/>
        <v>#DIV/0!</v>
      </c>
    </row>
    <row r="105" spans="1:256" s="23" customFormat="1" ht="12.75" customHeight="1" hidden="1">
      <c r="A105" s="5" t="s">
        <v>133</v>
      </c>
      <c r="B105" s="6" t="s">
        <v>134</v>
      </c>
      <c r="C105" s="26"/>
      <c r="D105" s="26"/>
      <c r="E105" s="28"/>
      <c r="IU105" s="30"/>
      <c r="IV105" s="29" t="e">
        <f t="shared" si="1"/>
        <v>#DIV/0!</v>
      </c>
    </row>
    <row r="106" spans="1:256" s="23" customFormat="1" ht="46.5" customHeight="1">
      <c r="A106" s="5" t="s">
        <v>296</v>
      </c>
      <c r="B106" s="6" t="s">
        <v>297</v>
      </c>
      <c r="C106" s="26">
        <v>228</v>
      </c>
      <c r="D106" s="26"/>
      <c r="E106" s="28"/>
      <c r="IU106" s="30">
        <v>228</v>
      </c>
      <c r="IV106" s="29">
        <f t="shared" si="1"/>
        <v>100</v>
      </c>
    </row>
    <row r="107" spans="1:256" s="23" customFormat="1" ht="60.75" customHeight="1">
      <c r="A107" s="5" t="s">
        <v>135</v>
      </c>
      <c r="B107" s="6" t="s">
        <v>136</v>
      </c>
      <c r="C107" s="26">
        <v>6161</v>
      </c>
      <c r="D107" s="26"/>
      <c r="E107" s="28"/>
      <c r="IU107" s="30">
        <v>4556</v>
      </c>
      <c r="IV107" s="29">
        <f t="shared" si="1"/>
        <v>73.94903424768707</v>
      </c>
    </row>
    <row r="108" spans="1:256" s="23" customFormat="1" ht="64.5" customHeight="1">
      <c r="A108" s="5" t="s">
        <v>137</v>
      </c>
      <c r="B108" s="6" t="s">
        <v>136</v>
      </c>
      <c r="C108" s="26">
        <v>1530</v>
      </c>
      <c r="D108" s="26"/>
      <c r="E108" s="28"/>
      <c r="IU108" s="30">
        <v>1432</v>
      </c>
      <c r="IV108" s="29">
        <f t="shared" si="1"/>
        <v>93.59477124183006</v>
      </c>
    </row>
    <row r="109" spans="1:256" s="23" customFormat="1" ht="94.5" customHeight="1">
      <c r="A109" s="5" t="s">
        <v>257</v>
      </c>
      <c r="B109" s="6" t="s">
        <v>258</v>
      </c>
      <c r="C109" s="26">
        <v>7481</v>
      </c>
      <c r="D109" s="26"/>
      <c r="E109" s="28"/>
      <c r="IU109" s="30">
        <v>7467</v>
      </c>
      <c r="IV109" s="29">
        <f t="shared" si="1"/>
        <v>99.81285924341665</v>
      </c>
    </row>
    <row r="110" spans="1:256" s="23" customFormat="1" ht="77.25" customHeight="1">
      <c r="A110" s="5" t="s">
        <v>131</v>
      </c>
      <c r="B110" s="6" t="s">
        <v>138</v>
      </c>
      <c r="C110" s="26">
        <v>2030</v>
      </c>
      <c r="D110" s="26"/>
      <c r="E110" s="28"/>
      <c r="IU110" s="30">
        <v>2030</v>
      </c>
      <c r="IV110" s="29">
        <f t="shared" si="1"/>
        <v>100</v>
      </c>
    </row>
    <row r="111" spans="1:256" s="23" customFormat="1" ht="12.75" customHeight="1" hidden="1">
      <c r="A111" s="5" t="s">
        <v>139</v>
      </c>
      <c r="B111" s="6" t="s">
        <v>140</v>
      </c>
      <c r="C111" s="26"/>
      <c r="D111" s="26"/>
      <c r="E111" s="28"/>
      <c r="IU111" s="30"/>
      <c r="IV111" s="29" t="e">
        <f t="shared" si="1"/>
        <v>#DIV/0!</v>
      </c>
    </row>
    <row r="112" spans="1:256" s="23" customFormat="1" ht="12.75" customHeight="1" hidden="1">
      <c r="A112" s="5" t="s">
        <v>141</v>
      </c>
      <c r="B112" s="6" t="s">
        <v>142</v>
      </c>
      <c r="C112" s="26"/>
      <c r="D112" s="26"/>
      <c r="E112" s="28"/>
      <c r="IU112" s="30"/>
      <c r="IV112" s="29" t="e">
        <f t="shared" si="1"/>
        <v>#DIV/0!</v>
      </c>
    </row>
    <row r="113" spans="1:256" s="23" customFormat="1" ht="12.75" customHeight="1" hidden="1">
      <c r="A113" s="5" t="s">
        <v>143</v>
      </c>
      <c r="B113" s="6" t="s">
        <v>144</v>
      </c>
      <c r="C113" s="26"/>
      <c r="D113" s="26"/>
      <c r="E113" s="28"/>
      <c r="IU113" s="30"/>
      <c r="IV113" s="29" t="e">
        <f t="shared" si="1"/>
        <v>#DIV/0!</v>
      </c>
    </row>
    <row r="114" spans="1:256" s="23" customFormat="1" ht="108" customHeight="1">
      <c r="A114" s="5" t="s">
        <v>139</v>
      </c>
      <c r="B114" s="6" t="s">
        <v>255</v>
      </c>
      <c r="C114" s="26">
        <v>3100</v>
      </c>
      <c r="D114" s="26"/>
      <c r="E114" s="28"/>
      <c r="IU114" s="30">
        <v>3100</v>
      </c>
      <c r="IV114" s="29">
        <f t="shared" si="1"/>
        <v>100</v>
      </c>
    </row>
    <row r="115" spans="1:256" s="23" customFormat="1" ht="151.5" customHeight="1">
      <c r="A115" s="5" t="s">
        <v>250</v>
      </c>
      <c r="B115" s="6" t="s">
        <v>252</v>
      </c>
      <c r="C115" s="26">
        <v>12346</v>
      </c>
      <c r="D115" s="26"/>
      <c r="E115" s="28"/>
      <c r="IU115" s="30">
        <v>12346</v>
      </c>
      <c r="IV115" s="29">
        <f t="shared" si="1"/>
        <v>100</v>
      </c>
    </row>
    <row r="116" spans="1:256" s="23" customFormat="1" ht="62.25" customHeight="1">
      <c r="A116" s="5" t="s">
        <v>143</v>
      </c>
      <c r="B116" s="6" t="s">
        <v>256</v>
      </c>
      <c r="C116" s="26">
        <v>899</v>
      </c>
      <c r="D116" s="26"/>
      <c r="E116" s="28"/>
      <c r="IU116" s="30">
        <v>899</v>
      </c>
      <c r="IV116" s="29">
        <f t="shared" si="1"/>
        <v>100</v>
      </c>
    </row>
    <row r="117" spans="1:256" s="23" customFormat="1" ht="107.25" customHeight="1">
      <c r="A117" s="5" t="s">
        <v>251</v>
      </c>
      <c r="B117" s="6" t="s">
        <v>253</v>
      </c>
      <c r="C117" s="26">
        <v>6630</v>
      </c>
      <c r="D117" s="26"/>
      <c r="E117" s="28"/>
      <c r="IU117" s="30">
        <v>6609</v>
      </c>
      <c r="IV117" s="29">
        <f t="shared" si="1"/>
        <v>99.68325791855204</v>
      </c>
    </row>
    <row r="118" spans="1:256" s="23" customFormat="1" ht="32.25" customHeight="1">
      <c r="A118" s="5" t="s">
        <v>145</v>
      </c>
      <c r="B118" s="6" t="s">
        <v>146</v>
      </c>
      <c r="C118" s="26">
        <v>117</v>
      </c>
      <c r="D118" s="26">
        <v>53</v>
      </c>
      <c r="E118" s="28">
        <v>58</v>
      </c>
      <c r="IU118" s="30">
        <v>117</v>
      </c>
      <c r="IV118" s="29">
        <f t="shared" si="1"/>
        <v>100</v>
      </c>
    </row>
    <row r="119" spans="1:256" s="23" customFormat="1" ht="31.5" customHeight="1">
      <c r="A119" s="5" t="s">
        <v>147</v>
      </c>
      <c r="B119" s="6" t="s">
        <v>146</v>
      </c>
      <c r="C119" s="26">
        <v>2932</v>
      </c>
      <c r="D119" s="26">
        <v>1300</v>
      </c>
      <c r="E119" s="28">
        <v>1400</v>
      </c>
      <c r="IU119" s="30">
        <v>2932</v>
      </c>
      <c r="IV119" s="29">
        <f t="shared" si="1"/>
        <v>100</v>
      </c>
    </row>
    <row r="120" spans="1:256" s="23" customFormat="1" ht="32.25" customHeight="1">
      <c r="A120" s="5" t="s">
        <v>148</v>
      </c>
      <c r="B120" s="6" t="s">
        <v>146</v>
      </c>
      <c r="C120" s="26">
        <v>2990</v>
      </c>
      <c r="D120" s="26"/>
      <c r="E120" s="28"/>
      <c r="IU120" s="30">
        <v>2989</v>
      </c>
      <c r="IV120" s="29">
        <f t="shared" si="1"/>
        <v>99.9665551839465</v>
      </c>
    </row>
    <row r="121" spans="1:256" s="23" customFormat="1" ht="17.25" customHeight="1" hidden="1">
      <c r="A121" s="5" t="s">
        <v>149</v>
      </c>
      <c r="B121" s="6" t="s">
        <v>146</v>
      </c>
      <c r="C121" s="26"/>
      <c r="D121" s="26"/>
      <c r="E121" s="28"/>
      <c r="IU121" s="30"/>
      <c r="IV121" s="29" t="e">
        <f t="shared" si="1"/>
        <v>#DIV/0!</v>
      </c>
    </row>
    <row r="122" spans="1:256" s="23" customFormat="1" ht="32.25" customHeight="1">
      <c r="A122" s="5" t="s">
        <v>150</v>
      </c>
      <c r="B122" s="6" t="s">
        <v>146</v>
      </c>
      <c r="C122" s="26">
        <v>6021</v>
      </c>
      <c r="D122" s="26">
        <v>0</v>
      </c>
      <c r="E122" s="28">
        <v>0</v>
      </c>
      <c r="IU122" s="30">
        <v>5850</v>
      </c>
      <c r="IV122" s="29">
        <f t="shared" si="1"/>
        <v>97.15994020926756</v>
      </c>
    </row>
    <row r="123" spans="1:256" s="23" customFormat="1" ht="12.75" customHeight="1" hidden="1">
      <c r="A123" s="5" t="s">
        <v>150</v>
      </c>
      <c r="B123" s="6" t="s">
        <v>151</v>
      </c>
      <c r="C123" s="26"/>
      <c r="D123" s="26">
        <v>337</v>
      </c>
      <c r="E123" s="28">
        <v>369</v>
      </c>
      <c r="IU123" s="30"/>
      <c r="IV123" s="29" t="e">
        <f t="shared" si="1"/>
        <v>#DIV/0!</v>
      </c>
    </row>
    <row r="124" spans="1:256" s="23" customFormat="1" ht="12.75" customHeight="1" hidden="1">
      <c r="A124" s="5" t="s">
        <v>152</v>
      </c>
      <c r="B124" s="6" t="s">
        <v>153</v>
      </c>
      <c r="C124" s="26"/>
      <c r="D124" s="26">
        <v>285</v>
      </c>
      <c r="E124" s="28">
        <v>312</v>
      </c>
      <c r="IU124" s="30"/>
      <c r="IV124" s="29" t="e">
        <f t="shared" si="1"/>
        <v>#DIV/0!</v>
      </c>
    </row>
    <row r="125" spans="1:256" s="23" customFormat="1" ht="12.75" customHeight="1" hidden="1">
      <c r="A125" s="5" t="s">
        <v>147</v>
      </c>
      <c r="B125" s="6" t="s">
        <v>154</v>
      </c>
      <c r="C125" s="26"/>
      <c r="D125" s="26"/>
      <c r="E125" s="28"/>
      <c r="IU125" s="30"/>
      <c r="IV125" s="29" t="e">
        <f t="shared" si="1"/>
        <v>#DIV/0!</v>
      </c>
    </row>
    <row r="126" spans="1:256" s="23" customFormat="1" ht="12.75" customHeight="1" hidden="1">
      <c r="A126" s="5" t="s">
        <v>150</v>
      </c>
      <c r="B126" s="6" t="s">
        <v>155</v>
      </c>
      <c r="C126" s="26"/>
      <c r="D126" s="26">
        <v>100</v>
      </c>
      <c r="E126" s="28">
        <v>0</v>
      </c>
      <c r="IU126" s="30"/>
      <c r="IV126" s="29" t="e">
        <f t="shared" si="1"/>
        <v>#DIV/0!</v>
      </c>
    </row>
    <row r="127" spans="1:256" s="23" customFormat="1" ht="12.75" customHeight="1" hidden="1">
      <c r="A127" s="5" t="s">
        <v>150</v>
      </c>
      <c r="B127" s="6" t="s">
        <v>156</v>
      </c>
      <c r="C127" s="26"/>
      <c r="D127" s="26">
        <v>126</v>
      </c>
      <c r="E127" s="28">
        <v>0</v>
      </c>
      <c r="IU127" s="30"/>
      <c r="IV127" s="29" t="e">
        <f t="shared" si="1"/>
        <v>#DIV/0!</v>
      </c>
    </row>
    <row r="128" spans="1:256" s="23" customFormat="1" ht="60" hidden="1">
      <c r="A128" s="5" t="s">
        <v>150</v>
      </c>
      <c r="B128" s="6" t="s">
        <v>157</v>
      </c>
      <c r="C128" s="26"/>
      <c r="D128" s="26">
        <v>0</v>
      </c>
      <c r="E128" s="28"/>
      <c r="IU128" s="30"/>
      <c r="IV128" s="29" t="e">
        <f t="shared" si="1"/>
        <v>#DIV/0!</v>
      </c>
    </row>
    <row r="129" spans="1:256" s="23" customFormat="1" ht="12.75" customHeight="1" hidden="1">
      <c r="A129" s="5" t="s">
        <v>147</v>
      </c>
      <c r="B129" s="6" t="s">
        <v>158</v>
      </c>
      <c r="C129" s="26"/>
      <c r="D129" s="26">
        <v>139</v>
      </c>
      <c r="E129" s="28"/>
      <c r="IU129" s="30"/>
      <c r="IV129" s="29" t="e">
        <f t="shared" si="1"/>
        <v>#DIV/0!</v>
      </c>
    </row>
    <row r="130" spans="1:256" s="23" customFormat="1" ht="12.75" customHeight="1" hidden="1">
      <c r="A130" s="5" t="s">
        <v>148</v>
      </c>
      <c r="B130" s="6" t="s">
        <v>159</v>
      </c>
      <c r="C130" s="26"/>
      <c r="D130" s="26"/>
      <c r="E130" s="28"/>
      <c r="IU130" s="30"/>
      <c r="IV130" s="29" t="e">
        <f t="shared" si="1"/>
        <v>#DIV/0!</v>
      </c>
    </row>
    <row r="131" spans="1:256" s="23" customFormat="1" ht="12.75" customHeight="1" hidden="1">
      <c r="A131" s="5" t="s">
        <v>148</v>
      </c>
      <c r="B131" s="6" t="s">
        <v>160</v>
      </c>
      <c r="C131" s="26"/>
      <c r="D131" s="26">
        <v>376</v>
      </c>
      <c r="E131" s="28">
        <v>411</v>
      </c>
      <c r="IU131" s="30"/>
      <c r="IV131" s="29" t="e">
        <f t="shared" si="1"/>
        <v>#DIV/0!</v>
      </c>
    </row>
    <row r="132" spans="1:256" s="23" customFormat="1" ht="12.75" customHeight="1" hidden="1">
      <c r="A132" s="5" t="s">
        <v>150</v>
      </c>
      <c r="B132" s="6" t="s">
        <v>161</v>
      </c>
      <c r="C132" s="26"/>
      <c r="D132" s="26">
        <v>20</v>
      </c>
      <c r="E132" s="28"/>
      <c r="IU132" s="30"/>
      <c r="IV132" s="29" t="e">
        <f t="shared" si="1"/>
        <v>#DIV/0!</v>
      </c>
    </row>
    <row r="133" spans="1:256" s="23" customFormat="1" ht="12.75" customHeight="1" hidden="1">
      <c r="A133" s="5" t="s">
        <v>150</v>
      </c>
      <c r="B133" s="6" t="s">
        <v>162</v>
      </c>
      <c r="C133" s="26"/>
      <c r="D133" s="26"/>
      <c r="E133" s="28"/>
      <c r="IU133" s="30"/>
      <c r="IV133" s="29" t="e">
        <f t="shared" si="1"/>
        <v>#DIV/0!</v>
      </c>
    </row>
    <row r="134" spans="1:256" s="23" customFormat="1" ht="12.75" customHeight="1" hidden="1">
      <c r="A134" s="5" t="s">
        <v>150</v>
      </c>
      <c r="B134" s="6" t="s">
        <v>163</v>
      </c>
      <c r="C134" s="26"/>
      <c r="D134" s="26"/>
      <c r="E134" s="28"/>
      <c r="IU134" s="30"/>
      <c r="IV134" s="29" t="e">
        <f t="shared" si="1"/>
        <v>#DIV/0!</v>
      </c>
    </row>
    <row r="135" spans="1:256" s="23" customFormat="1" ht="12.75" customHeight="1" hidden="1">
      <c r="A135" s="5" t="s">
        <v>164</v>
      </c>
      <c r="B135" s="6" t="s">
        <v>165</v>
      </c>
      <c r="C135" s="26"/>
      <c r="D135" s="31"/>
      <c r="E135" s="32"/>
      <c r="IU135" s="30"/>
      <c r="IV135" s="29" t="e">
        <f aca="true" t="shared" si="2" ref="IV135:IV198">IU135/C135*100</f>
        <v>#DIV/0!</v>
      </c>
    </row>
    <row r="136" spans="1:256" s="23" customFormat="1" ht="12.75" customHeight="1" hidden="1">
      <c r="A136" s="5" t="s">
        <v>150</v>
      </c>
      <c r="B136" s="6" t="s">
        <v>166</v>
      </c>
      <c r="C136" s="43"/>
      <c r="D136" s="31"/>
      <c r="E136" s="32"/>
      <c r="IU136" s="30"/>
      <c r="IV136" s="29" t="e">
        <f t="shared" si="2"/>
        <v>#DIV/0!</v>
      </c>
    </row>
    <row r="137" spans="1:256" s="23" customFormat="1" ht="29.25" customHeight="1">
      <c r="A137" s="5" t="s">
        <v>167</v>
      </c>
      <c r="B137" s="6" t="s">
        <v>146</v>
      </c>
      <c r="C137" s="26">
        <v>3103</v>
      </c>
      <c r="D137" s="31"/>
      <c r="E137" s="32"/>
      <c r="IU137" s="30">
        <v>3094</v>
      </c>
      <c r="IV137" s="29">
        <f t="shared" si="2"/>
        <v>99.70995810505961</v>
      </c>
    </row>
    <row r="138" spans="1:256" s="23" customFormat="1" ht="51.75" customHeight="1">
      <c r="A138" s="8" t="s">
        <v>265</v>
      </c>
      <c r="B138" s="9" t="s">
        <v>168</v>
      </c>
      <c r="C138" s="49">
        <f>SUM(C139:C182)</f>
        <v>151324</v>
      </c>
      <c r="D138" s="50">
        <f>SUM(D139:D178)</f>
        <v>102831</v>
      </c>
      <c r="E138" s="50">
        <f>SUM(E139:E178)</f>
        <v>113153</v>
      </c>
      <c r="IU138" s="48">
        <f>SUM(IU139:IU182)</f>
        <v>149641</v>
      </c>
      <c r="IV138" s="29">
        <f t="shared" si="2"/>
        <v>98.88781686976289</v>
      </c>
    </row>
    <row r="139" spans="1:256" s="23" customFormat="1" ht="61.5" customHeight="1">
      <c r="A139" s="5" t="s">
        <v>169</v>
      </c>
      <c r="B139" s="6" t="s">
        <v>170</v>
      </c>
      <c r="C139" s="26">
        <v>4931</v>
      </c>
      <c r="D139" s="26"/>
      <c r="E139" s="28"/>
      <c r="IU139" s="30">
        <v>4475</v>
      </c>
      <c r="IV139" s="29">
        <f t="shared" si="2"/>
        <v>90.75238288379639</v>
      </c>
    </row>
    <row r="140" spans="1:256" s="23" customFormat="1" ht="64.5" customHeight="1">
      <c r="A140" s="5" t="s">
        <v>171</v>
      </c>
      <c r="B140" s="6" t="s">
        <v>172</v>
      </c>
      <c r="C140" s="26">
        <v>131</v>
      </c>
      <c r="D140" s="26"/>
      <c r="E140" s="28"/>
      <c r="IU140" s="30">
        <v>67</v>
      </c>
      <c r="IV140" s="29">
        <f t="shared" si="2"/>
        <v>51.14503816793893</v>
      </c>
    </row>
    <row r="141" spans="1:256" s="23" customFormat="1" ht="60" customHeight="1">
      <c r="A141" s="5" t="s">
        <v>173</v>
      </c>
      <c r="B141" s="6" t="s">
        <v>174</v>
      </c>
      <c r="C141" s="26">
        <v>950</v>
      </c>
      <c r="D141" s="26"/>
      <c r="E141" s="28"/>
      <c r="IU141" s="30">
        <v>950</v>
      </c>
      <c r="IV141" s="29">
        <f t="shared" si="2"/>
        <v>100</v>
      </c>
    </row>
    <row r="142" spans="1:256" s="23" customFormat="1" ht="78" customHeight="1">
      <c r="A142" s="5" t="s">
        <v>175</v>
      </c>
      <c r="B142" s="6" t="s">
        <v>176</v>
      </c>
      <c r="C142" s="26">
        <v>731</v>
      </c>
      <c r="D142" s="26"/>
      <c r="E142" s="28"/>
      <c r="IU142" s="30">
        <v>731</v>
      </c>
      <c r="IV142" s="29">
        <f t="shared" si="2"/>
        <v>100</v>
      </c>
    </row>
    <row r="143" spans="1:256" s="23" customFormat="1" ht="12.75" customHeight="1" hidden="1">
      <c r="A143" s="5" t="s">
        <v>177</v>
      </c>
      <c r="B143" s="6" t="s">
        <v>178</v>
      </c>
      <c r="C143" s="26"/>
      <c r="D143" s="26">
        <v>5354</v>
      </c>
      <c r="E143" s="28">
        <v>6111</v>
      </c>
      <c r="IU143" s="30"/>
      <c r="IV143" s="29" t="e">
        <f t="shared" si="2"/>
        <v>#DIV/0!</v>
      </c>
    </row>
    <row r="144" spans="1:256" s="23" customFormat="1" ht="12.75" customHeight="1" hidden="1">
      <c r="A144" s="5" t="s">
        <v>177</v>
      </c>
      <c r="B144" s="6" t="s">
        <v>179</v>
      </c>
      <c r="C144" s="26"/>
      <c r="D144" s="26">
        <v>4800</v>
      </c>
      <c r="E144" s="28">
        <v>5000</v>
      </c>
      <c r="IU144" s="30"/>
      <c r="IV144" s="29" t="e">
        <f t="shared" si="2"/>
        <v>#DIV/0!</v>
      </c>
    </row>
    <row r="145" spans="1:256" s="23" customFormat="1" ht="78.75" customHeight="1">
      <c r="A145" s="5" t="s">
        <v>180</v>
      </c>
      <c r="B145" s="6" t="s">
        <v>181</v>
      </c>
      <c r="C145" s="26">
        <v>122</v>
      </c>
      <c r="D145" s="26">
        <v>94</v>
      </c>
      <c r="E145" s="28">
        <v>100</v>
      </c>
      <c r="IU145" s="30">
        <v>122</v>
      </c>
      <c r="IV145" s="29">
        <f t="shared" si="2"/>
        <v>100</v>
      </c>
    </row>
    <row r="146" spans="1:256" s="23" customFormat="1" ht="64.5" customHeight="1">
      <c r="A146" s="5" t="s">
        <v>182</v>
      </c>
      <c r="B146" s="6" t="s">
        <v>183</v>
      </c>
      <c r="C146" s="26">
        <v>469</v>
      </c>
      <c r="D146" s="26"/>
      <c r="E146" s="28"/>
      <c r="IU146" s="30">
        <v>469</v>
      </c>
      <c r="IV146" s="29">
        <f t="shared" si="2"/>
        <v>100</v>
      </c>
    </row>
    <row r="147" spans="1:256" s="23" customFormat="1" ht="77.25" customHeight="1">
      <c r="A147" s="5" t="s">
        <v>184</v>
      </c>
      <c r="B147" s="6" t="s">
        <v>185</v>
      </c>
      <c r="C147" s="26">
        <v>110</v>
      </c>
      <c r="D147" s="26"/>
      <c r="E147" s="28"/>
      <c r="IU147" s="30">
        <v>59</v>
      </c>
      <c r="IV147" s="29">
        <f t="shared" si="2"/>
        <v>53.63636363636364</v>
      </c>
    </row>
    <row r="148" spans="1:256" s="23" customFormat="1" ht="63" customHeight="1">
      <c r="A148" s="5" t="s">
        <v>186</v>
      </c>
      <c r="B148" s="6" t="s">
        <v>187</v>
      </c>
      <c r="C148" s="26">
        <v>993</v>
      </c>
      <c r="D148" s="26"/>
      <c r="E148" s="28"/>
      <c r="IU148" s="30">
        <v>965</v>
      </c>
      <c r="IV148" s="29">
        <f t="shared" si="2"/>
        <v>97.1802618328298</v>
      </c>
    </row>
    <row r="149" spans="1:256" s="23" customFormat="1" ht="62.25" customHeight="1">
      <c r="A149" s="5" t="s">
        <v>188</v>
      </c>
      <c r="B149" s="6" t="s">
        <v>189</v>
      </c>
      <c r="C149" s="26">
        <v>5066</v>
      </c>
      <c r="D149" s="26">
        <v>2678</v>
      </c>
      <c r="E149" s="28">
        <v>2930</v>
      </c>
      <c r="IU149" s="30">
        <v>4567</v>
      </c>
      <c r="IV149" s="29">
        <f t="shared" si="2"/>
        <v>90.1500197394394</v>
      </c>
    </row>
    <row r="150" spans="1:256" s="23" customFormat="1" ht="64.5" customHeight="1">
      <c r="A150" s="5" t="s">
        <v>249</v>
      </c>
      <c r="B150" s="6" t="s">
        <v>191</v>
      </c>
      <c r="C150" s="26">
        <v>33</v>
      </c>
      <c r="D150" s="26"/>
      <c r="E150" s="28"/>
      <c r="IU150" s="30">
        <v>30</v>
      </c>
      <c r="IV150" s="29">
        <f t="shared" si="2"/>
        <v>90.9090909090909</v>
      </c>
    </row>
    <row r="151" spans="1:256" s="23" customFormat="1" ht="61.5" customHeight="1">
      <c r="A151" s="5" t="s">
        <v>190</v>
      </c>
      <c r="B151" s="6" t="s">
        <v>191</v>
      </c>
      <c r="C151" s="26">
        <v>81389</v>
      </c>
      <c r="D151" s="26"/>
      <c r="E151" s="28"/>
      <c r="IU151" s="30">
        <v>81291</v>
      </c>
      <c r="IV151" s="29">
        <f t="shared" si="2"/>
        <v>99.87959060806743</v>
      </c>
    </row>
    <row r="152" spans="1:256" s="23" customFormat="1" ht="58.5" customHeight="1">
      <c r="A152" s="5" t="s">
        <v>192</v>
      </c>
      <c r="B152" s="6" t="s">
        <v>191</v>
      </c>
      <c r="C152" s="26">
        <v>20467</v>
      </c>
      <c r="D152" s="26"/>
      <c r="E152" s="28"/>
      <c r="IU152" s="30">
        <v>20467</v>
      </c>
      <c r="IV152" s="29">
        <f t="shared" si="2"/>
        <v>100</v>
      </c>
    </row>
    <row r="153" spans="1:256" s="23" customFormat="1" ht="63" customHeight="1">
      <c r="A153" s="5" t="s">
        <v>193</v>
      </c>
      <c r="B153" s="6" t="s">
        <v>191</v>
      </c>
      <c r="C153" s="26">
        <v>163</v>
      </c>
      <c r="D153" s="26"/>
      <c r="E153" s="28"/>
      <c r="IU153" s="30">
        <v>158</v>
      </c>
      <c r="IV153" s="29">
        <f t="shared" si="2"/>
        <v>96.93251533742331</v>
      </c>
    </row>
    <row r="154" spans="1:256" s="23" customFormat="1" ht="61.5" customHeight="1">
      <c r="A154" s="5" t="s">
        <v>177</v>
      </c>
      <c r="B154" s="6" t="s">
        <v>194</v>
      </c>
      <c r="C154" s="26">
        <v>24547</v>
      </c>
      <c r="D154" s="26">
        <v>6030</v>
      </c>
      <c r="E154" s="28">
        <v>6597</v>
      </c>
      <c r="IU154" s="30">
        <v>24228</v>
      </c>
      <c r="IV154" s="29">
        <f t="shared" si="2"/>
        <v>98.70045219375076</v>
      </c>
    </row>
    <row r="155" spans="1:256" s="23" customFormat="1" ht="64.5" customHeight="1">
      <c r="A155" s="5" t="s">
        <v>195</v>
      </c>
      <c r="B155" s="6" t="s">
        <v>194</v>
      </c>
      <c r="C155" s="26">
        <v>323</v>
      </c>
      <c r="D155" s="26">
        <v>11</v>
      </c>
      <c r="E155" s="28">
        <v>12</v>
      </c>
      <c r="IU155" s="30">
        <v>317</v>
      </c>
      <c r="IV155" s="29">
        <f t="shared" si="2"/>
        <v>98.14241486068111</v>
      </c>
    </row>
    <row r="156" spans="1:256" s="23" customFormat="1" ht="15" hidden="1">
      <c r="A156" s="5" t="s">
        <v>177</v>
      </c>
      <c r="B156" s="6" t="s">
        <v>196</v>
      </c>
      <c r="C156" s="26"/>
      <c r="D156" s="26">
        <v>4533</v>
      </c>
      <c r="E156" s="28">
        <v>4960</v>
      </c>
      <c r="IU156" s="30"/>
      <c r="IV156" s="29" t="e">
        <f t="shared" si="2"/>
        <v>#DIV/0!</v>
      </c>
    </row>
    <row r="157" spans="1:256" s="23" customFormat="1" ht="12.75" customHeight="1" hidden="1">
      <c r="A157" s="5" t="s">
        <v>190</v>
      </c>
      <c r="B157" s="6" t="s">
        <v>197</v>
      </c>
      <c r="C157" s="26"/>
      <c r="D157" s="26">
        <v>553</v>
      </c>
      <c r="E157" s="28">
        <v>605</v>
      </c>
      <c r="IU157" s="30"/>
      <c r="IV157" s="29" t="e">
        <f t="shared" si="2"/>
        <v>#DIV/0!</v>
      </c>
    </row>
    <row r="158" spans="1:256" s="23" customFormat="1" ht="255" hidden="1">
      <c r="A158" s="5" t="s">
        <v>198</v>
      </c>
      <c r="B158" s="6" t="s">
        <v>199</v>
      </c>
      <c r="C158" s="26"/>
      <c r="D158" s="26"/>
      <c r="E158" s="28"/>
      <c r="IU158" s="30"/>
      <c r="IV158" s="29" t="e">
        <f t="shared" si="2"/>
        <v>#DIV/0!</v>
      </c>
    </row>
    <row r="159" spans="1:256" s="23" customFormat="1" ht="60" hidden="1">
      <c r="A159" s="5" t="s">
        <v>200</v>
      </c>
      <c r="B159" s="6" t="s">
        <v>201</v>
      </c>
      <c r="C159" s="26"/>
      <c r="D159" s="26"/>
      <c r="E159" s="28"/>
      <c r="IU159" s="30"/>
      <c r="IV159" s="29" t="e">
        <f t="shared" si="2"/>
        <v>#DIV/0!</v>
      </c>
    </row>
    <row r="160" spans="1:256" s="23" customFormat="1" ht="12.75" customHeight="1" hidden="1">
      <c r="A160" s="5" t="s">
        <v>190</v>
      </c>
      <c r="B160" s="6" t="s">
        <v>202</v>
      </c>
      <c r="C160" s="26"/>
      <c r="D160" s="26">
        <v>440</v>
      </c>
      <c r="E160" s="28">
        <v>481</v>
      </c>
      <c r="IU160" s="30"/>
      <c r="IV160" s="29" t="e">
        <f t="shared" si="2"/>
        <v>#DIV/0!</v>
      </c>
    </row>
    <row r="161" spans="1:256" s="23" customFormat="1" ht="12.75" customHeight="1" hidden="1">
      <c r="A161" s="5" t="s">
        <v>193</v>
      </c>
      <c r="B161" s="6" t="s">
        <v>191</v>
      </c>
      <c r="C161" s="26"/>
      <c r="D161" s="26">
        <v>94</v>
      </c>
      <c r="E161" s="28">
        <v>94</v>
      </c>
      <c r="IU161" s="30"/>
      <c r="IV161" s="29" t="e">
        <f t="shared" si="2"/>
        <v>#DIV/0!</v>
      </c>
    </row>
    <row r="162" spans="1:256" s="23" customFormat="1" ht="12.75" customHeight="1" hidden="1">
      <c r="A162" s="5" t="s">
        <v>193</v>
      </c>
      <c r="B162" s="6" t="s">
        <v>203</v>
      </c>
      <c r="C162" s="26"/>
      <c r="D162" s="26">
        <v>161</v>
      </c>
      <c r="E162" s="28">
        <v>161</v>
      </c>
      <c r="IU162" s="30"/>
      <c r="IV162" s="29" t="e">
        <f t="shared" si="2"/>
        <v>#DIV/0!</v>
      </c>
    </row>
    <row r="163" spans="1:256" s="23" customFormat="1" ht="12.75" customHeight="1" hidden="1">
      <c r="A163" s="5" t="s">
        <v>190</v>
      </c>
      <c r="B163" s="6" t="s">
        <v>204</v>
      </c>
      <c r="C163" s="26"/>
      <c r="D163" s="26">
        <v>58843</v>
      </c>
      <c r="E163" s="28">
        <v>64328</v>
      </c>
      <c r="IU163" s="30"/>
      <c r="IV163" s="29" t="e">
        <f t="shared" si="2"/>
        <v>#DIV/0!</v>
      </c>
    </row>
    <row r="164" spans="1:256" s="23" customFormat="1" ht="12.75" customHeight="1" hidden="1">
      <c r="A164" s="5" t="s">
        <v>190</v>
      </c>
      <c r="B164" s="6" t="s">
        <v>205</v>
      </c>
      <c r="C164" s="26"/>
      <c r="D164" s="26">
        <v>4561</v>
      </c>
      <c r="E164" s="28">
        <v>4990</v>
      </c>
      <c r="IU164" s="30"/>
      <c r="IV164" s="29" t="e">
        <f t="shared" si="2"/>
        <v>#DIV/0!</v>
      </c>
    </row>
    <row r="165" spans="1:256" s="23" customFormat="1" ht="12.75" customHeight="1" hidden="1">
      <c r="A165" s="5" t="s">
        <v>195</v>
      </c>
      <c r="B165" s="6" t="s">
        <v>206</v>
      </c>
      <c r="C165" s="26"/>
      <c r="D165" s="26">
        <v>583</v>
      </c>
      <c r="E165" s="28">
        <v>583</v>
      </c>
      <c r="IU165" s="30"/>
      <c r="IV165" s="29" t="e">
        <f t="shared" si="2"/>
        <v>#DIV/0!</v>
      </c>
    </row>
    <row r="166" spans="1:256" s="23" customFormat="1" ht="12.75" customHeight="1" hidden="1">
      <c r="A166" s="5" t="s">
        <v>177</v>
      </c>
      <c r="B166" s="6" t="s">
        <v>207</v>
      </c>
      <c r="C166" s="26"/>
      <c r="D166" s="26">
        <v>4030</v>
      </c>
      <c r="E166" s="28">
        <v>4409</v>
      </c>
      <c r="IU166" s="30"/>
      <c r="IV166" s="29" t="e">
        <f t="shared" si="2"/>
        <v>#DIV/0!</v>
      </c>
    </row>
    <row r="167" spans="1:256" s="23" customFormat="1" ht="12.75" customHeight="1" hidden="1">
      <c r="A167" s="5" t="s">
        <v>190</v>
      </c>
      <c r="B167" s="6" t="s">
        <v>208</v>
      </c>
      <c r="C167" s="26"/>
      <c r="D167" s="26">
        <v>344</v>
      </c>
      <c r="E167" s="28">
        <v>376</v>
      </c>
      <c r="IU167" s="30"/>
      <c r="IV167" s="29" t="e">
        <f t="shared" si="2"/>
        <v>#DIV/0!</v>
      </c>
    </row>
    <row r="168" spans="1:256" s="23" customFormat="1" ht="30" hidden="1">
      <c r="A168" s="5" t="s">
        <v>209</v>
      </c>
      <c r="B168" s="6" t="s">
        <v>210</v>
      </c>
      <c r="C168" s="26"/>
      <c r="D168" s="26"/>
      <c r="E168" s="28"/>
      <c r="IU168" s="30"/>
      <c r="IV168" s="29" t="e">
        <f t="shared" si="2"/>
        <v>#DIV/0!</v>
      </c>
    </row>
    <row r="169" spans="1:256" s="23" customFormat="1" ht="45" hidden="1">
      <c r="A169" s="5" t="s">
        <v>211</v>
      </c>
      <c r="B169" s="6" t="s">
        <v>212</v>
      </c>
      <c r="C169" s="26"/>
      <c r="D169" s="26"/>
      <c r="E169" s="28"/>
      <c r="IU169" s="30"/>
      <c r="IV169" s="29" t="e">
        <f t="shared" si="2"/>
        <v>#DIV/0!</v>
      </c>
    </row>
    <row r="170" spans="1:256" s="23" customFormat="1" ht="12.75" customHeight="1" hidden="1">
      <c r="A170" s="5" t="s">
        <v>177</v>
      </c>
      <c r="B170" s="6" t="s">
        <v>213</v>
      </c>
      <c r="C170" s="26"/>
      <c r="D170" s="26"/>
      <c r="E170" s="28"/>
      <c r="IU170" s="30"/>
      <c r="IV170" s="29" t="e">
        <f t="shared" si="2"/>
        <v>#DIV/0!</v>
      </c>
    </row>
    <row r="171" spans="1:256" s="23" customFormat="1" ht="12.75" customHeight="1" hidden="1">
      <c r="A171" s="5" t="s">
        <v>177</v>
      </c>
      <c r="B171" s="6" t="s">
        <v>214</v>
      </c>
      <c r="C171" s="26"/>
      <c r="D171" s="26">
        <v>153</v>
      </c>
      <c r="E171" s="28">
        <v>168</v>
      </c>
      <c r="IU171" s="30"/>
      <c r="IV171" s="29" t="e">
        <f t="shared" si="2"/>
        <v>#DIV/0!</v>
      </c>
    </row>
    <row r="172" spans="1:256" s="23" customFormat="1" ht="12.75" customHeight="1" hidden="1">
      <c r="A172" s="5" t="s">
        <v>177</v>
      </c>
      <c r="B172" s="6" t="s">
        <v>215</v>
      </c>
      <c r="C172" s="26"/>
      <c r="D172" s="26">
        <v>1551</v>
      </c>
      <c r="E172" s="28">
        <v>1696</v>
      </c>
      <c r="IU172" s="30"/>
      <c r="IV172" s="29" t="e">
        <f t="shared" si="2"/>
        <v>#DIV/0!</v>
      </c>
    </row>
    <row r="173" spans="1:256" s="23" customFormat="1" ht="105" hidden="1">
      <c r="A173" s="5" t="s">
        <v>177</v>
      </c>
      <c r="B173" s="6" t="s">
        <v>216</v>
      </c>
      <c r="C173" s="26"/>
      <c r="D173" s="26"/>
      <c r="E173" s="28"/>
      <c r="IU173" s="30"/>
      <c r="IV173" s="29" t="e">
        <f t="shared" si="2"/>
        <v>#DIV/0!</v>
      </c>
    </row>
    <row r="174" spans="1:256" s="23" customFormat="1" ht="12.75" customHeight="1" hidden="1">
      <c r="A174" s="5" t="s">
        <v>217</v>
      </c>
      <c r="B174" s="6" t="s">
        <v>218</v>
      </c>
      <c r="C174" s="26"/>
      <c r="D174" s="26">
        <v>0</v>
      </c>
      <c r="E174" s="28">
        <v>780</v>
      </c>
      <c r="IU174" s="30"/>
      <c r="IV174" s="29" t="e">
        <f t="shared" si="2"/>
        <v>#DIV/0!</v>
      </c>
    </row>
    <row r="175" spans="1:256" s="23" customFormat="1" ht="12.75" customHeight="1" hidden="1">
      <c r="A175" s="5" t="s">
        <v>219</v>
      </c>
      <c r="B175" s="6" t="s">
        <v>220</v>
      </c>
      <c r="C175" s="26"/>
      <c r="D175" s="26">
        <v>6448</v>
      </c>
      <c r="E175" s="28">
        <v>7054</v>
      </c>
      <c r="IU175" s="30"/>
      <c r="IV175" s="29" t="e">
        <f t="shared" si="2"/>
        <v>#DIV/0!</v>
      </c>
    </row>
    <row r="176" spans="1:256" s="23" customFormat="1" ht="12.75" customHeight="1" hidden="1">
      <c r="A176" s="5" t="s">
        <v>200</v>
      </c>
      <c r="B176" s="6" t="s">
        <v>221</v>
      </c>
      <c r="C176" s="26"/>
      <c r="D176" s="26">
        <v>1570</v>
      </c>
      <c r="E176" s="28">
        <v>1718</v>
      </c>
      <c r="IU176" s="30"/>
      <c r="IV176" s="29" t="e">
        <f t="shared" si="2"/>
        <v>#DIV/0!</v>
      </c>
    </row>
    <row r="177" spans="1:256" s="23" customFormat="1" ht="12.75" customHeight="1" hidden="1">
      <c r="A177" s="5" t="s">
        <v>222</v>
      </c>
      <c r="B177" s="6" t="s">
        <v>223</v>
      </c>
      <c r="C177" s="26"/>
      <c r="D177" s="26"/>
      <c r="E177" s="28"/>
      <c r="IU177" s="30"/>
      <c r="IV177" s="29" t="e">
        <f t="shared" si="2"/>
        <v>#DIV/0!</v>
      </c>
    </row>
    <row r="178" spans="1:256" s="23" customFormat="1" ht="12.75" customHeight="1" hidden="1">
      <c r="A178" s="5" t="s">
        <v>224</v>
      </c>
      <c r="B178" s="6" t="s">
        <v>225</v>
      </c>
      <c r="C178" s="26"/>
      <c r="D178" s="26"/>
      <c r="E178" s="28"/>
      <c r="IU178" s="30"/>
      <c r="IV178" s="29" t="e">
        <f t="shared" si="2"/>
        <v>#DIV/0!</v>
      </c>
    </row>
    <row r="179" spans="1:256" s="23" customFormat="1" ht="74.25" customHeight="1">
      <c r="A179" s="5" t="s">
        <v>219</v>
      </c>
      <c r="B179" s="6" t="s">
        <v>226</v>
      </c>
      <c r="C179" s="26">
        <v>7312</v>
      </c>
      <c r="D179" s="26"/>
      <c r="E179" s="28"/>
      <c r="IU179" s="30">
        <v>7309</v>
      </c>
      <c r="IV179" s="29">
        <f t="shared" si="2"/>
        <v>99.9589715536105</v>
      </c>
    </row>
    <row r="180" spans="1:256" s="23" customFormat="1" ht="32.25" customHeight="1">
      <c r="A180" s="5" t="s">
        <v>200</v>
      </c>
      <c r="B180" s="6" t="s">
        <v>227</v>
      </c>
      <c r="C180" s="26">
        <v>1906</v>
      </c>
      <c r="D180" s="26"/>
      <c r="E180" s="28"/>
      <c r="IU180" s="30">
        <v>1906</v>
      </c>
      <c r="IV180" s="29">
        <f t="shared" si="2"/>
        <v>100</v>
      </c>
    </row>
    <row r="181" spans="1:256" s="23" customFormat="1" ht="120.75" customHeight="1">
      <c r="A181" s="5" t="s">
        <v>228</v>
      </c>
      <c r="B181" s="6" t="s">
        <v>229</v>
      </c>
      <c r="C181" s="26">
        <v>288</v>
      </c>
      <c r="D181" s="26"/>
      <c r="E181" s="28"/>
      <c r="IU181" s="30">
        <v>268</v>
      </c>
      <c r="IV181" s="29">
        <f t="shared" si="2"/>
        <v>93.05555555555556</v>
      </c>
    </row>
    <row r="182" spans="1:256" s="23" customFormat="1" ht="94.5" customHeight="1">
      <c r="A182" s="5" t="s">
        <v>224</v>
      </c>
      <c r="B182" s="6" t="s">
        <v>230</v>
      </c>
      <c r="C182" s="26">
        <v>1393</v>
      </c>
      <c r="D182" s="26"/>
      <c r="E182" s="28"/>
      <c r="IU182" s="30">
        <v>1262</v>
      </c>
      <c r="IV182" s="29">
        <f t="shared" si="2"/>
        <v>90.59583632447954</v>
      </c>
    </row>
    <row r="183" spans="1:256" s="23" customFormat="1" ht="17.25" customHeight="1">
      <c r="A183" s="8" t="s">
        <v>231</v>
      </c>
      <c r="B183" s="9" t="s">
        <v>232</v>
      </c>
      <c r="C183" s="49">
        <f>SUM(C184:C198)</f>
        <v>23952</v>
      </c>
      <c r="D183" s="50">
        <f>SUM(D185:D196)</f>
        <v>7549</v>
      </c>
      <c r="E183" s="50">
        <f>SUM(E185:E196)</f>
        <v>8067</v>
      </c>
      <c r="IU183" s="48">
        <f>SUM(IU184:IU198)</f>
        <v>22779</v>
      </c>
      <c r="IV183" s="29">
        <f t="shared" si="2"/>
        <v>95.10270541082164</v>
      </c>
    </row>
    <row r="184" spans="1:256" s="23" customFormat="1" ht="105">
      <c r="A184" s="5" t="s">
        <v>308</v>
      </c>
      <c r="B184" s="6" t="s">
        <v>268</v>
      </c>
      <c r="C184" s="27">
        <v>2</v>
      </c>
      <c r="D184" s="50"/>
      <c r="E184" s="51"/>
      <c r="IU184" s="30">
        <v>2</v>
      </c>
      <c r="IV184" s="29">
        <f t="shared" si="2"/>
        <v>100</v>
      </c>
    </row>
    <row r="185" spans="1:256" s="23" customFormat="1" ht="107.25" customHeight="1">
      <c r="A185" s="5" t="s">
        <v>233</v>
      </c>
      <c r="B185" s="6" t="s">
        <v>234</v>
      </c>
      <c r="C185" s="26">
        <v>2702</v>
      </c>
      <c r="D185" s="26">
        <v>1826</v>
      </c>
      <c r="E185" s="28">
        <v>1826</v>
      </c>
      <c r="IU185" s="30">
        <v>2702</v>
      </c>
      <c r="IV185" s="29">
        <f t="shared" si="2"/>
        <v>100</v>
      </c>
    </row>
    <row r="186" spans="1:256" s="23" customFormat="1" ht="78" customHeight="1">
      <c r="A186" s="5" t="s">
        <v>235</v>
      </c>
      <c r="B186" s="6" t="s">
        <v>236</v>
      </c>
      <c r="C186" s="26">
        <v>29</v>
      </c>
      <c r="D186" s="26"/>
      <c r="E186" s="28"/>
      <c r="IU186" s="30">
        <v>29</v>
      </c>
      <c r="IV186" s="29">
        <f t="shared" si="2"/>
        <v>100</v>
      </c>
    </row>
    <row r="187" spans="1:256" s="23" customFormat="1" ht="93" customHeight="1">
      <c r="A187" s="5" t="s">
        <v>259</v>
      </c>
      <c r="B187" s="6" t="s">
        <v>260</v>
      </c>
      <c r="C187" s="26">
        <v>50</v>
      </c>
      <c r="D187" s="26"/>
      <c r="E187" s="28"/>
      <c r="IU187" s="30">
        <v>50</v>
      </c>
      <c r="IV187" s="29">
        <f t="shared" si="2"/>
        <v>100</v>
      </c>
    </row>
    <row r="188" spans="1:256" s="23" customFormat="1" ht="121.5" customHeight="1">
      <c r="A188" s="5" t="s">
        <v>262</v>
      </c>
      <c r="B188" s="6" t="s">
        <v>261</v>
      </c>
      <c r="C188" s="26">
        <v>9450</v>
      </c>
      <c r="D188" s="26"/>
      <c r="E188" s="28"/>
      <c r="IU188" s="30">
        <v>8284</v>
      </c>
      <c r="IV188" s="29">
        <f t="shared" si="2"/>
        <v>87.66137566137566</v>
      </c>
    </row>
    <row r="189" spans="1:256" s="23" customFormat="1" ht="48" customHeight="1">
      <c r="A189" s="5" t="s">
        <v>263</v>
      </c>
      <c r="B189" s="6" t="s">
        <v>238</v>
      </c>
      <c r="C189" s="26">
        <v>521</v>
      </c>
      <c r="D189" s="26"/>
      <c r="E189" s="28"/>
      <c r="IU189" s="30">
        <v>521</v>
      </c>
      <c r="IV189" s="29">
        <f t="shared" si="2"/>
        <v>100</v>
      </c>
    </row>
    <row r="190" spans="1:256" s="23" customFormat="1" ht="48.75" customHeight="1">
      <c r="A190" s="5" t="s">
        <v>264</v>
      </c>
      <c r="B190" s="6" t="s">
        <v>238</v>
      </c>
      <c r="C190" s="26">
        <v>2045</v>
      </c>
      <c r="D190" s="26"/>
      <c r="E190" s="28"/>
      <c r="H190" s="23" t="s">
        <v>295</v>
      </c>
      <c r="IU190" s="30">
        <v>2045</v>
      </c>
      <c r="IV190" s="29">
        <f t="shared" si="2"/>
        <v>100</v>
      </c>
    </row>
    <row r="191" spans="1:256" s="23" customFormat="1" ht="45" customHeight="1">
      <c r="A191" s="5" t="s">
        <v>237</v>
      </c>
      <c r="B191" s="6" t="s">
        <v>238</v>
      </c>
      <c r="C191" s="26">
        <v>6114</v>
      </c>
      <c r="D191" s="26">
        <v>3805</v>
      </c>
      <c r="E191" s="28">
        <v>4163</v>
      </c>
      <c r="IU191" s="30">
        <v>6114</v>
      </c>
      <c r="IV191" s="29">
        <f t="shared" si="2"/>
        <v>100</v>
      </c>
    </row>
    <row r="192" spans="1:256" s="23" customFormat="1" ht="34.5" customHeight="1" hidden="1">
      <c r="A192" s="5" t="s">
        <v>237</v>
      </c>
      <c r="B192" s="6" t="s">
        <v>239</v>
      </c>
      <c r="C192" s="26"/>
      <c r="D192" s="26">
        <v>1703</v>
      </c>
      <c r="E192" s="28">
        <v>1863</v>
      </c>
      <c r="IU192" s="30"/>
      <c r="IV192" s="29" t="e">
        <f t="shared" si="2"/>
        <v>#DIV/0!</v>
      </c>
    </row>
    <row r="193" spans="1:256" s="23" customFormat="1" ht="46.5" customHeight="1">
      <c r="A193" s="5" t="s">
        <v>240</v>
      </c>
      <c r="B193" s="6" t="s">
        <v>238</v>
      </c>
      <c r="C193" s="26">
        <v>1703</v>
      </c>
      <c r="D193" s="52"/>
      <c r="E193" s="53"/>
      <c r="IU193" s="30">
        <v>1696</v>
      </c>
      <c r="IV193" s="29">
        <f t="shared" si="2"/>
        <v>99.58896065766295</v>
      </c>
    </row>
    <row r="194" spans="1:256" s="23" customFormat="1" ht="75" hidden="1">
      <c r="A194" s="5" t="s">
        <v>237</v>
      </c>
      <c r="B194" s="6" t="s">
        <v>241</v>
      </c>
      <c r="C194" s="26"/>
      <c r="D194" s="52"/>
      <c r="E194" s="53"/>
      <c r="IU194" s="30"/>
      <c r="IV194" s="29" t="e">
        <f t="shared" si="2"/>
        <v>#DIV/0!</v>
      </c>
    </row>
    <row r="195" spans="1:256" s="23" customFormat="1" ht="120" hidden="1">
      <c r="A195" s="5" t="s">
        <v>242</v>
      </c>
      <c r="B195" s="6" t="s">
        <v>243</v>
      </c>
      <c r="C195" s="26"/>
      <c r="D195" s="52"/>
      <c r="E195" s="53"/>
      <c r="IU195" s="30"/>
      <c r="IV195" s="29" t="e">
        <f t="shared" si="2"/>
        <v>#DIV/0!</v>
      </c>
    </row>
    <row r="196" spans="1:256" s="23" customFormat="1" ht="34.5" customHeight="1" hidden="1" thickBot="1">
      <c r="A196" s="5" t="s">
        <v>244</v>
      </c>
      <c r="B196" s="6" t="s">
        <v>245</v>
      </c>
      <c r="C196" s="26"/>
      <c r="D196" s="41">
        <v>215</v>
      </c>
      <c r="E196" s="54">
        <v>215</v>
      </c>
      <c r="IU196" s="30"/>
      <c r="IV196" s="29" t="e">
        <f t="shared" si="2"/>
        <v>#DIV/0!</v>
      </c>
    </row>
    <row r="197" spans="1:256" s="23" customFormat="1" ht="47.25" customHeight="1" thickBot="1">
      <c r="A197" s="5" t="s">
        <v>269</v>
      </c>
      <c r="B197" s="6" t="s">
        <v>238</v>
      </c>
      <c r="C197" s="26">
        <v>686</v>
      </c>
      <c r="D197" s="55"/>
      <c r="E197" s="56"/>
      <c r="IU197" s="30">
        <v>686</v>
      </c>
      <c r="IV197" s="29">
        <f t="shared" si="2"/>
        <v>100</v>
      </c>
    </row>
    <row r="198" spans="1:256" s="23" customFormat="1" ht="61.5" customHeight="1" thickBot="1">
      <c r="A198" s="5" t="s">
        <v>294</v>
      </c>
      <c r="B198" s="6" t="s">
        <v>303</v>
      </c>
      <c r="C198" s="26">
        <v>650</v>
      </c>
      <c r="D198" s="55"/>
      <c r="E198" s="56"/>
      <c r="IU198" s="30">
        <v>650</v>
      </c>
      <c r="IV198" s="29">
        <f t="shared" si="2"/>
        <v>100</v>
      </c>
    </row>
    <row r="199" spans="1:256" s="23" customFormat="1" ht="79.5" customHeight="1" thickBot="1">
      <c r="A199" s="5" t="s">
        <v>310</v>
      </c>
      <c r="B199" s="6" t="s">
        <v>309</v>
      </c>
      <c r="C199" s="26"/>
      <c r="D199" s="55"/>
      <c r="E199" s="56"/>
      <c r="IU199" s="68">
        <v>-4565</v>
      </c>
      <c r="IV199" s="29"/>
    </row>
    <row r="200" spans="1:256" s="67" customFormat="1" ht="21" customHeight="1" thickBot="1">
      <c r="A200" s="5"/>
      <c r="B200" s="9" t="s">
        <v>307</v>
      </c>
      <c r="C200" s="64">
        <f>C202-C201</f>
        <v>385696</v>
      </c>
      <c r="D200" s="65"/>
      <c r="E200" s="66"/>
      <c r="IU200" s="64">
        <f>IU202-IU201</f>
        <v>376703</v>
      </c>
      <c r="IV200" s="25">
        <f>IU200/C200*100</f>
        <v>97.66837094499294</v>
      </c>
    </row>
    <row r="201" spans="1:256" s="23" customFormat="1" ht="33.75" customHeight="1" thickBot="1">
      <c r="A201" s="8" t="s">
        <v>246</v>
      </c>
      <c r="B201" s="9" t="s">
        <v>247</v>
      </c>
      <c r="C201" s="57">
        <v>5542</v>
      </c>
      <c r="D201" s="58">
        <v>8584</v>
      </c>
      <c r="E201" s="59">
        <v>9139</v>
      </c>
      <c r="IU201" s="63">
        <v>5177</v>
      </c>
      <c r="IV201" s="25">
        <f>IU201/C201*100</f>
        <v>93.41392998917358</v>
      </c>
    </row>
    <row r="202" spans="1:256" s="23" customFormat="1" ht="18" customHeight="1" thickBot="1">
      <c r="A202" s="10"/>
      <c r="B202" s="11" t="s">
        <v>248</v>
      </c>
      <c r="C202" s="60">
        <f>C201+C87+C6</f>
        <v>391238</v>
      </c>
      <c r="D202" s="61" t="e">
        <f>D201+D87+D6</f>
        <v>#REF!</v>
      </c>
      <c r="E202" s="62" t="e">
        <f>E201+E87+E6</f>
        <v>#REF!</v>
      </c>
      <c r="IU202" s="48">
        <f>IU201+IU87+IU6</f>
        <v>381880</v>
      </c>
      <c r="IV202" s="25">
        <f>IU202/C202*100</f>
        <v>97.60810555211917</v>
      </c>
    </row>
    <row r="204" spans="2:3" ht="12.75">
      <c r="B204" s="12"/>
      <c r="C204" s="12"/>
    </row>
  </sheetData>
  <sheetProtection selectLockedCells="1" selectUnlockedCells="1"/>
  <autoFilter ref="A5:E202"/>
  <mergeCells count="2">
    <mergeCell ref="B1:IV1"/>
    <mergeCell ref="A3:IV3"/>
  </mergeCells>
  <printOptions horizontalCentered="1"/>
  <pageMargins left="0.5118110236220472" right="0.4724409448818898" top="0.7874015748031497" bottom="0.5905511811023623" header="0.3937007874015748" footer="0.3937007874015748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Egorova</cp:lastModifiedBy>
  <cp:lastPrinted>2012-04-12T11:09:35Z</cp:lastPrinted>
  <dcterms:created xsi:type="dcterms:W3CDTF">2011-06-16T11:30:50Z</dcterms:created>
  <dcterms:modified xsi:type="dcterms:W3CDTF">2012-05-22T06:01:39Z</dcterms:modified>
  <cp:category/>
  <cp:version/>
  <cp:contentType/>
  <cp:contentStatus/>
</cp:coreProperties>
</file>