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75" yWindow="540" windowWidth="16965" windowHeight="6180"/>
  </bookViews>
  <sheets>
    <sheet name="2" sheetId="1" r:id="rId1"/>
  </sheets>
  <calcPr calcId="145621" iterate="1"/>
</workbook>
</file>

<file path=xl/calcChain.xml><?xml version="1.0" encoding="utf-8"?>
<calcChain xmlns="http://schemas.openxmlformats.org/spreadsheetml/2006/main">
  <c r="C78" i="1" l="1"/>
  <c r="C60" i="1" l="1"/>
  <c r="C69" i="1" l="1"/>
  <c r="C65" i="1"/>
  <c r="C54" i="1"/>
  <c r="C50" i="1" l="1"/>
  <c r="C77" i="1" l="1"/>
  <c r="E77" i="1"/>
  <c r="D77" i="1"/>
  <c r="C74" i="1"/>
  <c r="E62" i="1"/>
  <c r="D62" i="1"/>
  <c r="C61" i="1"/>
  <c r="C58" i="1"/>
  <c r="E55" i="1"/>
  <c r="D55" i="1"/>
  <c r="E50" i="1"/>
  <c r="D50" i="1"/>
  <c r="C42" i="1"/>
  <c r="C32" i="1"/>
  <c r="C26" i="1"/>
  <c r="C23" i="1"/>
  <c r="C22" i="1" s="1"/>
  <c r="C20" i="1"/>
  <c r="C16" i="1"/>
  <c r="C11" i="1"/>
  <c r="C8" i="1"/>
  <c r="C7" i="1"/>
  <c r="D49" i="1" l="1"/>
  <c r="D48" i="1" s="1"/>
  <c r="D82" i="1" s="1"/>
  <c r="C55" i="1"/>
  <c r="C6" i="1"/>
  <c r="E49" i="1"/>
  <c r="E48" i="1" s="1"/>
  <c r="E82" i="1" s="1"/>
  <c r="C62" i="1"/>
  <c r="C49" i="1" l="1"/>
  <c r="C48" i="1" s="1"/>
  <c r="C82" i="1" s="1"/>
</calcChain>
</file>

<file path=xl/sharedStrings.xml><?xml version="1.0" encoding="utf-8"?>
<sst xmlns="http://schemas.openxmlformats.org/spreadsheetml/2006/main" count="165" uniqueCount="155">
  <si>
    <t>Приложение 1</t>
  </si>
  <si>
    <t xml:space="preserve">Прогнозируемые доходы  бюджета Первомайского                                                                             муниципального  района на 2023 год в соответствии с                                                                              классификацией  доходов бюджетов Российской Федерации  </t>
  </si>
  <si>
    <t>Код</t>
  </si>
  <si>
    <t>Наименование источника</t>
  </si>
  <si>
    <t>План, руб.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</si>
  <si>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</si>
  <si>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</si>
  <si>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</si>
  <si>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</si>
  <si>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</si>
  <si>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</si>
  <si>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</si>
  <si>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</si>
  <si>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</si>
  <si>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</si>
  <si>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/>
  </si>
  <si>
    <t>182 1 03 02000 01 0000 110</t>
  </si>
  <si>
    <t>Акцизы по подакцизным товарам (продукции), производимым на территории РФ</t>
  </si>
  <si>
    <t>182 1 03 02231 01 0000 110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</si>
  <si>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</si>
  <si>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</si>
  <si>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</si>
  <si>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</si>
  <si>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</si>
  <si>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</si>
  <si>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</si>
  <si>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182 1 05 00000 00 0000 000</t>
  </si>
  <si>
    <t>Налоги на совокупный доход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</si>
  <si>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</si>
  <si>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</si>
  <si>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</si>
  <si>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</si>
  <si>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</si>
  <si>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</si>
  <si>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</si>
  <si>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</si>
  <si>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</si>
  <si>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</si>
  <si>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</si>
  <si>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</si>
  <si>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</si>
  <si>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</si>
  <si>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</si>
  <si>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</si>
  <si>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182 1 09 00000 00 0000 000</t>
  </si>
  <si>
    <t>Задолженность и перерасчеты по отмененным налогам, сборам и иным обязательным платежам</t>
  </si>
  <si>
    <t>000 1 11 00000 00 0000 120</t>
  </si>
  <si>
    <t>Доходы от использования имущества, находящегося в государственной и муниципальной собственности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</si>
  <si>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</si>
  <si>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</si>
  <si>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</si>
  <si>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</si>
  <si>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</si>
  <si>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</si>
  <si>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</si>
  <si>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</si>
  <si>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807 1 11 05075 05 0000 120</t>
  </si>
  <si>
    <t>Доходы от сдачи в аренду имущества, составляющего казну муниципальных районов ( за исключением земельных участков)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</si>
  <si>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</si>
  <si>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</si>
  <si>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</si>
  <si>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</si>
  <si>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</si>
  <si>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сбросы загрязняющих веществ в водные объекты</t>
  </si>
  <si>
    <t>048 1 12 01041 01 0000 120</t>
  </si>
  <si>
    <t>Плата за размещение отходов производства и потребления</t>
  </si>
  <si>
    <t>048 1 12 01042 01 0000 120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</si>
  <si>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</si>
  <si>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000 1 13 00000 00 0000 000</t>
  </si>
  <si>
    <t>Доходы от оказания платных услуг (работ) и компенсации затрат государства</t>
  </si>
  <si>
    <t>803 1 13 01995 05 0000 130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</si>
  <si>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</si>
  <si>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806 1 13 02995 05 0000 130</t>
  </si>
  <si>
    <t>Прочие доходы от компенсации затрат бюджетов муниципальных районов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</si>
  <si>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</si>
  <si>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</si>
  <si>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</si>
  <si>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находящиеся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</si>
  <si>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000 1 16 00000 00 0000 140</t>
  </si>
  <si>
    <t>Штрафы, санкции, возмещение ущерба</t>
  </si>
  <si>
    <t>936 1 16 11050 01 0000 140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</si>
  <si>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</si>
  <si>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938 1 16 11050 01 0000 140</t>
  </si>
  <si>
    <t>962 1 16 01073 01 0019 140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</si>
  <si>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</si>
  <si>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962 1 16 01193 01 0005 140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</si>
  <si>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</si>
  <si>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962 1 16 01203 01 9000 140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</si>
  <si>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</si>
  <si>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</si>
  <si>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</si>
  <si>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</si>
  <si>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</si>
  <si>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</si>
  <si>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</si>
  <si>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805 2 02 15001 05 0000 150</t>
  </si>
  <si>
    <t xml:space="preserve">Дотации бюджетам муниципальных районов на выравнивание бюджетной обеспеченности </t>
  </si>
  <si>
    <t>805 2 02 15002 05 0000 150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</si>
  <si>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</si>
  <si>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803 2 02 19999 05 0000 150</t>
  </si>
  <si>
    <t>Прочие дотации  бюджетам муниципальных районов</t>
  </si>
  <si>
    <t>000 2 02 20000 00 0000 150</t>
  </si>
  <si>
    <t xml:space="preserve">Субсидии бюджетам бюджетной системы Российской Федерации (межбюджетные субсидии)
</t>
  </si>
  <si>
    <t>807 2 02 20041 05 0000 150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</si>
  <si>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</si>
  <si>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807 2 02 20077 05 0000 150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</si>
  <si>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</si>
  <si>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802 2 02 25519 05 0000 150</t>
  </si>
  <si>
    <t xml:space="preserve">Субсидии бюджетам муниципальных районов на поддержку отрасли культуры
</t>
  </si>
  <si>
    <t>807 2 02 25599 05 0000 150</t>
  </si>
  <si>
    <t xml:space="preserve">Субсидии бюджетам муниципальных районов на подготовку проектов межевания земельных участков и на проведение кадастровых работ
</t>
  </si>
  <si>
    <t>802 2 02 29999 05 0000 150</t>
  </si>
  <si>
    <t xml:space="preserve">Прочие субсидии бюджетам муниципальных районов </t>
  </si>
  <si>
    <t>803 2 02 29999 05 0000 150</t>
  </si>
  <si>
    <t>000 2 02 30000 00 0000 150</t>
  </si>
  <si>
    <t>Субвенции бюджетам бюджетной системы Российской Федерации</t>
  </si>
  <si>
    <t>806 2 02 30022 05 0000 150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</si>
  <si>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
</t>
  </si>
  <si>
    <t>803 2 02 30024 05 0000 150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</si>
  <si>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</si>
  <si>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806 2 02 30024 05 0000 150</t>
  </si>
  <si>
    <t>Субвенции бюджетам муниципальных районов  на выполнение передаваемых полномочий субъектов Российской Федерации</t>
  </si>
  <si>
    <t>807 2 02 30024 05 0000 150</t>
  </si>
  <si>
    <t>806 2 02 35084 05 0000 150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</si>
  <si>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</si>
  <si>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807 2 02 35120 05 0000 150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</si>
  <si>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</si>
  <si>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806 2 02 35220 05 0000 150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</si>
  <si>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</si>
  <si>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806 2 02 35250 05 0000 150</t>
  </si>
  <si>
    <t xml:space="preserve">Субвенции бюджетам муниципальных районов на оплату жилищно-коммунальных услуг отдельным категориям граждан </t>
  </si>
  <si>
    <t>806 2 02 35302 05 0000 150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</si>
  <si>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</si>
  <si>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803 2 02 35303 05 0000 150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</si>
  <si>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</si>
  <si>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803 2 02 35304 05 0000 150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</si>
  <si>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</si>
  <si>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806 2 02 35404 05 0000 150</t>
  </si>
  <si>
    <t xml:space="preserve"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
</t>
  </si>
  <si>
    <t>806 2 02 35462 05 0000 150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</si>
  <si>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</si>
  <si>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807 2 02 35930 05 0000 150</t>
  </si>
  <si>
    <t>Субвенции бюджетам муниципальных районов на государственную регистрацию актов гражданского состояния</t>
  </si>
  <si>
    <t>000 2 02 40000 00 0000 150</t>
  </si>
  <si>
    <t>Иные межбюджетные трансферты</t>
  </si>
  <si>
    <t>805 2 02 40014 05 0000 150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</si>
  <si>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</si>
  <si>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802 2 02 49999 05 0000 150</t>
  </si>
  <si>
    <t xml:space="preserve">Прочие межбюджетные трансферты, передаваемые бюджетам муниципальных районов
</t>
  </si>
  <si>
    <t>803 2 02 49999 05 0000 150</t>
  </si>
  <si>
    <t xml:space="preserve">   Всего доходов</t>
  </si>
  <si>
    <t>805 2 02 19999 05 0000 150</t>
  </si>
  <si>
    <t>806 2 02 49999 05 0000 150</t>
  </si>
  <si>
    <t xml:space="preserve">    к решению Собрания  Представителей       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                     от 19.04.2023 года № ___
</t>
  </si>
  <si>
    <t xml:space="preserve"> "Приложение 1 к решению Собрания  Представителей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от 22.12.2022 года № 172
( в редакции решения Собрания Представителей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от 19.04.2023 года № ___)"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</si>
</sst>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_р_._-;\-* #,##0_р_._-;_-* \-??_р_._-;_-@_-"/>
  </numFmts>
  <fonts count="11" x14ac:knownFonts="1">
    <font>
      <sz val="11"/>
      <name val="Calibri"/>
    </font>
    <font>
      <sz val="10"/>
      <name val="Arial Cyr"/>
    </font>
    <font>
      <sz val="11"/>
      <name val="Times New Roman"/>
    </font>
    <font>
      <sz val="10"/>
      <name val="Times New Roman"/>
    </font>
    <font>
      <b/>
      <sz val="14"/>
      <name val="Times New Roman"/>
    </font>
    <font>
      <b/>
      <i/>
      <sz val="11"/>
      <name val="Times New Roman"/>
    </font>
    <font>
      <b/>
      <sz val="11"/>
      <name val="Times New Roman"/>
    </font>
    <font>
      <b/>
      <sz val="12"/>
      <name val="Times New Roman"/>
    </font>
    <font>
      <sz val="11"/>
      <color theme="1"/>
      <name val="Times New Roman"/>
    </font>
    <font>
      <sz val="12"/>
      <name val="Times New Roman"/>
    </font>
    <font>
      <b/>
      <sz val="13"/>
      <name val="Times New Roman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2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NumberFormat="1" applyFont="1" applyAlignment="1">
      <alignment wrapText="1"/>
    </xf>
    <xf numFmtId="0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vertical="top" wrapText="1"/>
    </xf>
    <xf numFmtId="165" fontId="6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164" fontId="6" fillId="0" borderId="8" xfId="0" applyNumberFormat="1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righ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vertical="top" wrapText="1"/>
    </xf>
    <xf numFmtId="165" fontId="2" fillId="0" borderId="12" xfId="0" applyNumberFormat="1" applyFont="1" applyBorder="1" applyAlignment="1">
      <alignment horizontal="right" vertical="top" wrapText="1"/>
    </xf>
    <xf numFmtId="0" fontId="2" fillId="0" borderId="6" xfId="0" applyNumberFormat="1" applyFont="1" applyBorder="1" applyAlignment="1">
      <alignment wrapText="1"/>
    </xf>
    <xf numFmtId="3" fontId="1" fillId="0" borderId="0" xfId="0" applyNumberFormat="1" applyFont="1" applyAlignment="1">
      <alignment vertical="center"/>
    </xf>
    <xf numFmtId="164" fontId="6" fillId="0" borderId="16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165" fontId="2" fillId="0" borderId="3" xfId="0" applyNumberFormat="1" applyFont="1" applyBorder="1" applyAlignment="1">
      <alignment horizontal="right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165" fontId="6" fillId="0" borderId="3" xfId="0" applyNumberFormat="1" applyFont="1" applyBorder="1" applyAlignment="1">
      <alignment horizontal="right" vertical="top" wrapText="1"/>
    </xf>
    <xf numFmtId="164" fontId="10" fillId="0" borderId="17" xfId="0" applyNumberFormat="1" applyFont="1" applyBorder="1" applyAlignment="1">
      <alignment horizontal="right" vertical="top" wrapText="1"/>
    </xf>
    <xf numFmtId="164" fontId="10" fillId="0" borderId="18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73" workbookViewId="0">
      <selection activeCell="C78" sqref="C78"/>
    </sheetView>
  </sheetViews>
  <sheetFormatPr defaultColWidth="9" defaultRowHeight="15" x14ac:dyDescent="0.25"/>
  <cols>
    <col min="1" max="1" width="26.140625" customWidth="1"/>
    <col min="2" max="2" width="59.42578125" customWidth="1"/>
    <col min="3" max="3" width="16.140625" style="1" customWidth="1"/>
    <col min="4" max="5" width="9" style="2" hidden="1" customWidth="1"/>
    <col min="6" max="6" width="9.140625" style="3" customWidth="1"/>
    <col min="7" max="7" width="10.85546875" style="3" bestFit="1" customWidth="1"/>
    <col min="8" max="10" width="10.140625" style="3" bestFit="1" customWidth="1"/>
    <col min="13" max="13" width="10.140625" bestFit="1" customWidth="1"/>
    <col min="14" max="14" width="8.140625" customWidth="1"/>
  </cols>
  <sheetData>
    <row r="1" spans="1:5" ht="12.75" x14ac:dyDescent="0.2">
      <c r="B1" s="52" t="s">
        <v>0</v>
      </c>
      <c r="C1" s="52"/>
    </row>
    <row r="2" spans="1:5" ht="44.1" customHeight="1" x14ac:dyDescent="0.2">
      <c r="B2" s="53" t="s">
        <v>153</v>
      </c>
      <c r="C2" s="53"/>
    </row>
    <row r="3" spans="1:5" ht="78.95" customHeight="1" x14ac:dyDescent="0.2">
      <c r="B3" s="53" t="s">
        <v>154</v>
      </c>
      <c r="C3" s="53"/>
    </row>
    <row r="4" spans="1:5" ht="94.5" customHeight="1" x14ac:dyDescent="0.2">
      <c r="A4" s="51" t="s">
        <v>1</v>
      </c>
      <c r="B4" s="51"/>
      <c r="C4" s="51"/>
      <c r="D4" s="4"/>
      <c r="E4" s="4"/>
    </row>
    <row r="5" spans="1:5" ht="26.45" customHeight="1" x14ac:dyDescent="0.2">
      <c r="A5" s="5" t="s">
        <v>2</v>
      </c>
      <c r="B5" s="5" t="s">
        <v>3</v>
      </c>
      <c r="C5" s="6" t="s">
        <v>4</v>
      </c>
      <c r="D5" s="7" t="s">
        <v>5</v>
      </c>
      <c r="E5" s="7" t="s">
        <v>6</v>
      </c>
    </row>
    <row r="6" spans="1:5" ht="28.5" x14ac:dyDescent="0.2">
      <c r="A6" s="8" t="s">
        <v>7</v>
      </c>
      <c r="B6" s="9" t="s">
        <v>8</v>
      </c>
      <c r="C6" s="10">
        <f>C7+C11+C16+C20+C22+C26+C32+C42</f>
        <v>37173000</v>
      </c>
      <c r="D6" s="11"/>
      <c r="E6" s="12"/>
    </row>
    <row r="7" spans="1:5" ht="28.5" x14ac:dyDescent="0.2">
      <c r="A7" s="13" t="s">
        <v>9</v>
      </c>
      <c r="B7" s="14" t="s">
        <v>10</v>
      </c>
      <c r="C7" s="15">
        <f>C8</f>
        <v>19705000</v>
      </c>
      <c r="D7" s="16"/>
      <c r="E7" s="17"/>
    </row>
    <row r="8" spans="1:5" x14ac:dyDescent="0.2">
      <c r="A8" s="18" t="s">
        <v>11</v>
      </c>
      <c r="B8" s="19" t="s">
        <v>12</v>
      </c>
      <c r="C8" s="20">
        <f>C9</f>
        <v>19705000</v>
      </c>
      <c r="D8" s="21"/>
      <c r="E8" s="22"/>
    </row>
    <row r="9" spans="1:5" x14ac:dyDescent="0.2">
      <c r="A9" s="18" t="s">
        <v>13</v>
      </c>
      <c r="B9" s="19" t="s">
        <v>12</v>
      </c>
      <c r="C9" s="23">
        <v>19705000</v>
      </c>
      <c r="D9" s="21"/>
      <c r="E9" s="22"/>
    </row>
    <row r="10" spans="1:5" x14ac:dyDescent="0.2">
      <c r="A10" s="18" t="s">
        <v>14</v>
      </c>
      <c r="B10" s="19" t="s">
        <v>12</v>
      </c>
      <c r="C10" s="20" t="s">
        <v>15</v>
      </c>
      <c r="D10" s="21"/>
      <c r="E10" s="22"/>
    </row>
    <row r="11" spans="1:5" ht="28.5" x14ac:dyDescent="0.2">
      <c r="A11" s="13" t="s">
        <v>16</v>
      </c>
      <c r="B11" s="14" t="s">
        <v>17</v>
      </c>
      <c r="C11" s="15">
        <f>C12+C13+C14+C15</f>
        <v>12229000</v>
      </c>
      <c r="D11" s="21"/>
      <c r="E11" s="22"/>
    </row>
    <row r="12" spans="1:5" ht="101.45" customHeight="1" x14ac:dyDescent="0.2">
      <c r="A12" s="18" t="s">
        <v>18</v>
      </c>
      <c r="B12" s="19" t="s">
        <v>19</v>
      </c>
      <c r="C12" s="20">
        <v>5503000</v>
      </c>
      <c r="D12" s="21"/>
      <c r="E12" s="22"/>
    </row>
    <row r="13" spans="1:5" ht="117" customHeight="1" x14ac:dyDescent="0.2">
      <c r="A13" s="18" t="s">
        <v>20</v>
      </c>
      <c r="B13" s="19" t="s">
        <v>21</v>
      </c>
      <c r="C13" s="20">
        <v>37000</v>
      </c>
      <c r="D13" s="21"/>
      <c r="E13" s="22"/>
    </row>
    <row r="14" spans="1:5" ht="103.5" customHeight="1" x14ac:dyDescent="0.2">
      <c r="A14" s="18" t="s">
        <v>22</v>
      </c>
      <c r="B14" s="19" t="s">
        <v>23</v>
      </c>
      <c r="C14" s="20">
        <v>7239000</v>
      </c>
      <c r="D14" s="21"/>
      <c r="E14" s="22"/>
    </row>
    <row r="15" spans="1:5" ht="102.6" customHeight="1" x14ac:dyDescent="0.2">
      <c r="A15" s="18" t="s">
        <v>24</v>
      </c>
      <c r="B15" s="19" t="s">
        <v>25</v>
      </c>
      <c r="C15" s="23">
        <v>-550000</v>
      </c>
      <c r="D15" s="21"/>
      <c r="E15" s="22"/>
    </row>
    <row r="16" spans="1:5" ht="21" customHeight="1" x14ac:dyDescent="0.2">
      <c r="A16" s="13" t="s">
        <v>26</v>
      </c>
      <c r="B16" s="14" t="s">
        <v>27</v>
      </c>
      <c r="C16" s="15">
        <f>C17+C19</f>
        <v>1028000</v>
      </c>
      <c r="D16" s="21"/>
      <c r="E16" s="22"/>
    </row>
    <row r="17" spans="1:5" ht="45" x14ac:dyDescent="0.2">
      <c r="A17" s="18" t="s">
        <v>28</v>
      </c>
      <c r="B17" s="19" t="s">
        <v>29</v>
      </c>
      <c r="C17" s="20">
        <v>1022000</v>
      </c>
      <c r="D17" s="21"/>
      <c r="E17" s="21"/>
    </row>
    <row r="18" spans="1:5" ht="30" x14ac:dyDescent="0.2">
      <c r="A18" s="18" t="s">
        <v>30</v>
      </c>
      <c r="B18" s="19" t="s">
        <v>31</v>
      </c>
      <c r="C18" s="20" t="s">
        <v>15</v>
      </c>
      <c r="D18" s="21"/>
      <c r="E18" s="22"/>
    </row>
    <row r="19" spans="1:5" x14ac:dyDescent="0.2">
      <c r="A19" s="18" t="s">
        <v>32</v>
      </c>
      <c r="B19" s="19" t="s">
        <v>33</v>
      </c>
      <c r="C19" s="20">
        <v>6000</v>
      </c>
      <c r="D19" s="16"/>
      <c r="E19" s="17"/>
    </row>
    <row r="20" spans="1:5" ht="28.5" x14ac:dyDescent="0.2">
      <c r="A20" s="13" t="s">
        <v>34</v>
      </c>
      <c r="B20" s="14" t="s">
        <v>35</v>
      </c>
      <c r="C20" s="15">
        <f>C21</f>
        <v>180000</v>
      </c>
      <c r="D20" s="16"/>
      <c r="E20" s="17"/>
    </row>
    <row r="21" spans="1:5" ht="30" x14ac:dyDescent="0.2">
      <c r="A21" s="18" t="s">
        <v>36</v>
      </c>
      <c r="B21" s="19" t="s">
        <v>37</v>
      </c>
      <c r="C21" s="20">
        <v>180000</v>
      </c>
      <c r="D21" s="16"/>
      <c r="E21" s="17"/>
    </row>
    <row r="22" spans="1:5" ht="28.5" x14ac:dyDescent="0.2">
      <c r="A22" s="13" t="s">
        <v>38</v>
      </c>
      <c r="B22" s="14" t="s">
        <v>39</v>
      </c>
      <c r="C22" s="15">
        <f>C23</f>
        <v>1159000</v>
      </c>
      <c r="D22" s="16"/>
      <c r="E22" s="17"/>
    </row>
    <row r="23" spans="1:5" ht="30" x14ac:dyDescent="0.2">
      <c r="A23" s="18" t="s">
        <v>40</v>
      </c>
      <c r="B23" s="19" t="s">
        <v>41</v>
      </c>
      <c r="C23" s="20">
        <f>C24</f>
        <v>1159000</v>
      </c>
      <c r="D23" s="16"/>
      <c r="E23" s="17"/>
    </row>
    <row r="24" spans="1:5" ht="45" x14ac:dyDescent="0.2">
      <c r="A24" s="18" t="s">
        <v>42</v>
      </c>
      <c r="B24" s="19" t="s">
        <v>43</v>
      </c>
      <c r="C24" s="20">
        <v>1159000</v>
      </c>
      <c r="D24" s="16"/>
      <c r="E24" s="17"/>
    </row>
    <row r="25" spans="1:5" ht="28.5" x14ac:dyDescent="0.2">
      <c r="A25" s="13" t="s">
        <v>44</v>
      </c>
      <c r="B25" s="14" t="s">
        <v>45</v>
      </c>
      <c r="C25" s="24">
        <v>0</v>
      </c>
      <c r="D25" s="16"/>
      <c r="E25" s="17"/>
    </row>
    <row r="26" spans="1:5" ht="28.5" x14ac:dyDescent="0.2">
      <c r="A26" s="13" t="s">
        <v>46</v>
      </c>
      <c r="B26" s="14" t="s">
        <v>47</v>
      </c>
      <c r="C26" s="15">
        <f>C27+C30+C31</f>
        <v>2400000</v>
      </c>
      <c r="D26" s="16"/>
      <c r="E26" s="17"/>
    </row>
    <row r="27" spans="1:5" ht="60" x14ac:dyDescent="0.2">
      <c r="A27" s="18" t="s">
        <v>48</v>
      </c>
      <c r="B27" s="19" t="s">
        <v>49</v>
      </c>
      <c r="C27" s="20">
        <v>2100000</v>
      </c>
      <c r="D27" s="16"/>
      <c r="E27" s="17"/>
    </row>
    <row r="28" spans="1:5" ht="75" x14ac:dyDescent="0.2">
      <c r="A28" s="18" t="s">
        <v>50</v>
      </c>
      <c r="B28" s="19" t="s">
        <v>51</v>
      </c>
      <c r="C28" s="25">
        <v>1500000</v>
      </c>
      <c r="D28" s="16"/>
      <c r="E28" s="17"/>
    </row>
    <row r="29" spans="1:5" ht="75" x14ac:dyDescent="0.2">
      <c r="A29" s="18" t="s">
        <v>52</v>
      </c>
      <c r="B29" s="26" t="s">
        <v>53</v>
      </c>
      <c r="C29" s="20">
        <v>600000</v>
      </c>
      <c r="D29" s="21"/>
      <c r="E29" s="17"/>
    </row>
    <row r="30" spans="1:5" ht="60" x14ac:dyDescent="0.2">
      <c r="A30" s="18" t="s">
        <v>54</v>
      </c>
      <c r="B30" s="19" t="s">
        <v>55</v>
      </c>
      <c r="C30" s="27">
        <v>230000</v>
      </c>
      <c r="D30" s="16"/>
      <c r="E30" s="17"/>
    </row>
    <row r="31" spans="1:5" ht="45" x14ac:dyDescent="0.2">
      <c r="A31" s="18" t="s">
        <v>56</v>
      </c>
      <c r="B31" s="19" t="s">
        <v>57</v>
      </c>
      <c r="C31" s="20">
        <v>70000</v>
      </c>
      <c r="D31" s="16"/>
      <c r="E31" s="17"/>
    </row>
    <row r="32" spans="1:5" ht="28.5" x14ac:dyDescent="0.2">
      <c r="A32" s="13" t="s">
        <v>58</v>
      </c>
      <c r="B32" s="14" t="s">
        <v>59</v>
      </c>
      <c r="C32" s="15">
        <f>C33+C34+C35+C36</f>
        <v>169000</v>
      </c>
      <c r="D32" s="16"/>
      <c r="E32" s="17"/>
    </row>
    <row r="33" spans="1:5" ht="30" x14ac:dyDescent="0.2">
      <c r="A33" s="18" t="s">
        <v>60</v>
      </c>
      <c r="B33" s="19" t="s">
        <v>61</v>
      </c>
      <c r="C33" s="20">
        <v>37000</v>
      </c>
      <c r="D33" s="16"/>
      <c r="E33" s="17"/>
    </row>
    <row r="34" spans="1:5" x14ac:dyDescent="0.2">
      <c r="A34" s="18" t="s">
        <v>62</v>
      </c>
      <c r="B34" s="19" t="s">
        <v>63</v>
      </c>
      <c r="C34" s="20">
        <v>80000</v>
      </c>
      <c r="D34" s="16"/>
      <c r="E34" s="17"/>
    </row>
    <row r="35" spans="1:5" x14ac:dyDescent="0.2">
      <c r="A35" s="18" t="s">
        <v>64</v>
      </c>
      <c r="B35" s="19" t="s">
        <v>65</v>
      </c>
      <c r="C35" s="20">
        <v>7000</v>
      </c>
      <c r="D35" s="16"/>
      <c r="E35" s="17"/>
    </row>
    <row r="36" spans="1:5" ht="39.950000000000003" customHeight="1" x14ac:dyDescent="0.2">
      <c r="A36" s="18" t="s">
        <v>66</v>
      </c>
      <c r="B36" s="19" t="s">
        <v>67</v>
      </c>
      <c r="C36" s="20">
        <v>45000</v>
      </c>
      <c r="D36" s="21"/>
      <c r="E36" s="22"/>
    </row>
    <row r="37" spans="1:5" ht="28.5" x14ac:dyDescent="0.2">
      <c r="A37" s="13" t="s">
        <v>68</v>
      </c>
      <c r="B37" s="14" t="s">
        <v>69</v>
      </c>
      <c r="C37" s="15">
        <v>0</v>
      </c>
      <c r="D37" s="21"/>
      <c r="E37" s="22"/>
    </row>
    <row r="38" spans="1:5" ht="30" x14ac:dyDescent="0.2">
      <c r="A38" s="18" t="s">
        <v>70</v>
      </c>
      <c r="B38" s="19" t="s">
        <v>71</v>
      </c>
      <c r="C38" s="20">
        <v>0</v>
      </c>
      <c r="D38" s="28"/>
      <c r="E38" s="29"/>
    </row>
    <row r="39" spans="1:5" ht="30" x14ac:dyDescent="0.2">
      <c r="A39" s="18" t="s">
        <v>72</v>
      </c>
      <c r="B39" s="19" t="s">
        <v>73</v>
      </c>
      <c r="C39" s="20">
        <v>0</v>
      </c>
      <c r="D39" s="28"/>
      <c r="E39" s="29"/>
    </row>
    <row r="40" spans="1:5" ht="28.5" x14ac:dyDescent="0.2">
      <c r="A40" s="13" t="s">
        <v>74</v>
      </c>
      <c r="B40" s="14" t="s">
        <v>75</v>
      </c>
      <c r="C40" s="15">
        <v>0</v>
      </c>
      <c r="D40" s="28"/>
      <c r="E40" s="29"/>
    </row>
    <row r="41" spans="1:5" ht="90" x14ac:dyDescent="0.2">
      <c r="A41" s="18" t="s">
        <v>76</v>
      </c>
      <c r="B41" s="19" t="s">
        <v>77</v>
      </c>
      <c r="C41" s="20" t="s">
        <v>15</v>
      </c>
      <c r="D41" s="28"/>
      <c r="E41" s="29"/>
    </row>
    <row r="42" spans="1:5" ht="26.1" customHeight="1" x14ac:dyDescent="0.2">
      <c r="A42" s="13" t="s">
        <v>78</v>
      </c>
      <c r="B42" s="14" t="s">
        <v>79</v>
      </c>
      <c r="C42" s="15">
        <f>C43+C44+C45+C46+C47</f>
        <v>303000</v>
      </c>
      <c r="D42" s="28"/>
      <c r="E42" s="29"/>
    </row>
    <row r="43" spans="1:5" ht="88.35" customHeight="1" x14ac:dyDescent="0.2">
      <c r="A43" s="18" t="s">
        <v>80</v>
      </c>
      <c r="B43" s="19" t="s">
        <v>81</v>
      </c>
      <c r="C43" s="20">
        <v>30000</v>
      </c>
      <c r="D43" s="28"/>
      <c r="E43" s="29"/>
    </row>
    <row r="44" spans="1:5" ht="90.75" customHeight="1" x14ac:dyDescent="0.2">
      <c r="A44" s="18" t="s">
        <v>82</v>
      </c>
      <c r="B44" s="19" t="s">
        <v>81</v>
      </c>
      <c r="C44" s="20">
        <v>240000</v>
      </c>
      <c r="D44" s="28"/>
      <c r="E44" s="29"/>
    </row>
    <row r="45" spans="1:5" ht="97.5" customHeight="1" x14ac:dyDescent="0.2">
      <c r="A45" s="18" t="s">
        <v>83</v>
      </c>
      <c r="B45" s="19" t="s">
        <v>84</v>
      </c>
      <c r="C45" s="20">
        <v>5000</v>
      </c>
      <c r="D45" s="28"/>
      <c r="E45" s="29"/>
    </row>
    <row r="46" spans="1:5" ht="72" customHeight="1" x14ac:dyDescent="0.2">
      <c r="A46" s="18" t="s">
        <v>85</v>
      </c>
      <c r="B46" s="19" t="s">
        <v>86</v>
      </c>
      <c r="C46" s="20">
        <v>5000</v>
      </c>
      <c r="D46" s="28"/>
      <c r="E46" s="29"/>
    </row>
    <row r="47" spans="1:5" ht="89.1" customHeight="1" x14ac:dyDescent="0.2">
      <c r="A47" s="18" t="s">
        <v>87</v>
      </c>
      <c r="B47" s="19" t="s">
        <v>88</v>
      </c>
      <c r="C47" s="20">
        <v>23000</v>
      </c>
      <c r="D47" s="28"/>
      <c r="E47" s="29"/>
    </row>
    <row r="48" spans="1:5" ht="28.5" x14ac:dyDescent="0.2">
      <c r="A48" s="13" t="s">
        <v>89</v>
      </c>
      <c r="B48" s="14" t="s">
        <v>90</v>
      </c>
      <c r="C48" s="24">
        <f>C49</f>
        <v>555985334</v>
      </c>
      <c r="D48" s="11" t="e">
        <f>D49</f>
        <v>#REF!</v>
      </c>
      <c r="E48" s="12" t="e">
        <f>E49</f>
        <v>#REF!</v>
      </c>
    </row>
    <row r="49" spans="1:11" ht="30" x14ac:dyDescent="0.2">
      <c r="A49" s="18" t="s">
        <v>91</v>
      </c>
      <c r="B49" s="19" t="s">
        <v>92</v>
      </c>
      <c r="C49" s="30">
        <f>C50+C55+C62+C77</f>
        <v>555985334</v>
      </c>
      <c r="D49" s="21" t="e">
        <f>D50+D55+D62+D77</f>
        <v>#REF!</v>
      </c>
      <c r="E49" s="21" t="e">
        <f>E50+E55+E62+E77</f>
        <v>#REF!</v>
      </c>
    </row>
    <row r="50" spans="1:11" ht="21" customHeight="1" x14ac:dyDescent="0.2">
      <c r="A50" s="13" t="s">
        <v>93</v>
      </c>
      <c r="B50" s="14" t="s">
        <v>94</v>
      </c>
      <c r="C50" s="24">
        <f>C52+C51+C54+C53</f>
        <v>191422375</v>
      </c>
      <c r="D50" s="31" t="e">
        <f>D51+#REF!+D52+#REF!</f>
        <v>#REF!</v>
      </c>
      <c r="E50" s="31" t="e">
        <f>E51+#REF!+E52+#REF!</f>
        <v>#REF!</v>
      </c>
    </row>
    <row r="51" spans="1:11" ht="30.6" customHeight="1" x14ac:dyDescent="0.2">
      <c r="A51" s="18" t="s">
        <v>95</v>
      </c>
      <c r="B51" s="19" t="s">
        <v>96</v>
      </c>
      <c r="C51" s="30">
        <v>170475000</v>
      </c>
      <c r="D51" s="16">
        <v>94199</v>
      </c>
      <c r="E51" s="17">
        <v>81173</v>
      </c>
    </row>
    <row r="52" spans="1:11" ht="30" x14ac:dyDescent="0.2">
      <c r="A52" s="18" t="s">
        <v>97</v>
      </c>
      <c r="B52" s="19" t="s">
        <v>98</v>
      </c>
      <c r="C52" s="30">
        <v>15155000</v>
      </c>
      <c r="D52" s="16">
        <v>0</v>
      </c>
      <c r="E52" s="17">
        <v>0</v>
      </c>
    </row>
    <row r="53" spans="1:11" x14ac:dyDescent="0.2">
      <c r="A53" s="18" t="s">
        <v>99</v>
      </c>
      <c r="B53" s="19" t="s">
        <v>100</v>
      </c>
      <c r="C53" s="30">
        <v>1554554</v>
      </c>
      <c r="D53" s="21"/>
      <c r="E53" s="22"/>
    </row>
    <row r="54" spans="1:11" x14ac:dyDescent="0.2">
      <c r="A54" s="18" t="s">
        <v>151</v>
      </c>
      <c r="B54" s="19" t="s">
        <v>100</v>
      </c>
      <c r="C54" s="30">
        <f>4000000+237821</f>
        <v>4237821</v>
      </c>
      <c r="D54" s="21"/>
      <c r="E54" s="22"/>
    </row>
    <row r="55" spans="1:11" ht="32.450000000000003" customHeight="1" x14ac:dyDescent="0.2">
      <c r="A55" s="13" t="s">
        <v>101</v>
      </c>
      <c r="B55" s="14" t="s">
        <v>102</v>
      </c>
      <c r="C55" s="24">
        <f>SUM(C56:C61)</f>
        <v>41294130</v>
      </c>
      <c r="D55" s="31">
        <f>SUM(D56:D61)</f>
        <v>1300</v>
      </c>
      <c r="E55" s="31">
        <f>SUM(E56:E61)</f>
        <v>1400</v>
      </c>
    </row>
    <row r="56" spans="1:11" ht="59.1" customHeight="1" x14ac:dyDescent="0.2">
      <c r="A56" s="18" t="s">
        <v>103</v>
      </c>
      <c r="B56" s="19" t="s">
        <v>104</v>
      </c>
      <c r="C56" s="30">
        <v>8114069</v>
      </c>
      <c r="D56" s="16"/>
      <c r="E56" s="17"/>
    </row>
    <row r="57" spans="1:11" ht="42.95" customHeight="1" x14ac:dyDescent="0.2">
      <c r="A57" s="18" t="s">
        <v>105</v>
      </c>
      <c r="B57" s="19" t="s">
        <v>106</v>
      </c>
      <c r="C57" s="30">
        <v>16500000</v>
      </c>
      <c r="D57" s="16"/>
      <c r="E57" s="17"/>
    </row>
    <row r="58" spans="1:11" ht="33" customHeight="1" x14ac:dyDescent="0.2">
      <c r="A58" s="18" t="s">
        <v>107</v>
      </c>
      <c r="B58" s="19" t="s">
        <v>108</v>
      </c>
      <c r="C58" s="30">
        <f>84486+6098</f>
        <v>90584</v>
      </c>
      <c r="D58" s="16"/>
      <c r="E58" s="17"/>
    </row>
    <row r="59" spans="1:11" ht="44.1" hidden="1" customHeight="1" x14ac:dyDescent="0.2">
      <c r="A59" s="18" t="s">
        <v>109</v>
      </c>
      <c r="B59" s="19" t="s">
        <v>110</v>
      </c>
      <c r="C59" s="30">
        <v>0</v>
      </c>
      <c r="D59" s="16"/>
      <c r="E59" s="17"/>
    </row>
    <row r="60" spans="1:11" x14ac:dyDescent="0.2">
      <c r="A60" s="18" t="s">
        <v>111</v>
      </c>
      <c r="B60" s="19" t="s">
        <v>112</v>
      </c>
      <c r="C60" s="30">
        <f>12190469+241077+1588848+64655</f>
        <v>14085049</v>
      </c>
      <c r="D60" s="16">
        <v>1300</v>
      </c>
      <c r="E60" s="17">
        <v>1400</v>
      </c>
      <c r="K60" s="3"/>
    </row>
    <row r="61" spans="1:11" x14ac:dyDescent="0.2">
      <c r="A61" s="18" t="s">
        <v>113</v>
      </c>
      <c r="B61" s="19" t="s">
        <v>112</v>
      </c>
      <c r="C61" s="30">
        <f>65092+1439336+1000000</f>
        <v>2504428</v>
      </c>
      <c r="D61" s="16"/>
      <c r="E61" s="17"/>
      <c r="K61" s="3"/>
    </row>
    <row r="62" spans="1:11" ht="28.5" x14ac:dyDescent="0.2">
      <c r="A62" s="13" t="s">
        <v>114</v>
      </c>
      <c r="B62" s="14" t="s">
        <v>115</v>
      </c>
      <c r="C62" s="24">
        <f>SUM(C64:C76)+C63</f>
        <v>313488439</v>
      </c>
      <c r="D62" s="31">
        <f>SUM(D70)</f>
        <v>0</v>
      </c>
      <c r="E62" s="31">
        <f>SUM(E70)</f>
        <v>0</v>
      </c>
    </row>
    <row r="63" spans="1:11" ht="45.95" customHeight="1" x14ac:dyDescent="0.2">
      <c r="A63" s="18" t="s">
        <v>116</v>
      </c>
      <c r="B63" s="19" t="s">
        <v>117</v>
      </c>
      <c r="C63" s="30">
        <v>2280000</v>
      </c>
      <c r="D63" s="31"/>
      <c r="E63" s="32"/>
    </row>
    <row r="64" spans="1:11" ht="31.5" customHeight="1" x14ac:dyDescent="0.2">
      <c r="A64" s="18" t="s">
        <v>118</v>
      </c>
      <c r="B64" s="19" t="s">
        <v>119</v>
      </c>
      <c r="C64" s="30">
        <v>192289330</v>
      </c>
      <c r="D64" s="31"/>
      <c r="E64" s="32"/>
    </row>
    <row r="65" spans="1:7" ht="29.45" customHeight="1" x14ac:dyDescent="0.2">
      <c r="A65" s="18" t="s">
        <v>120</v>
      </c>
      <c r="B65" s="19" t="s">
        <v>121</v>
      </c>
      <c r="C65" s="30">
        <f>84360614+16000</f>
        <v>84376614</v>
      </c>
      <c r="D65" s="31"/>
      <c r="E65" s="32"/>
    </row>
    <row r="66" spans="1:7" ht="30" x14ac:dyDescent="0.2">
      <c r="A66" s="18" t="s">
        <v>122</v>
      </c>
      <c r="B66" s="19" t="s">
        <v>121</v>
      </c>
      <c r="C66" s="30">
        <v>1072578</v>
      </c>
      <c r="D66" s="31"/>
      <c r="E66" s="32"/>
    </row>
    <row r="67" spans="1:7" ht="60" customHeight="1" x14ac:dyDescent="0.2">
      <c r="A67" s="18" t="s">
        <v>123</v>
      </c>
      <c r="B67" s="19" t="s">
        <v>124</v>
      </c>
      <c r="C67" s="30">
        <v>2208690</v>
      </c>
      <c r="D67" s="31"/>
      <c r="E67" s="32"/>
    </row>
    <row r="68" spans="1:7" ht="58.5" customHeight="1" x14ac:dyDescent="0.2">
      <c r="A68" s="33" t="s">
        <v>125</v>
      </c>
      <c r="B68" s="19" t="s">
        <v>126</v>
      </c>
      <c r="C68" s="34">
        <v>307</v>
      </c>
      <c r="D68" s="31"/>
      <c r="E68" s="32"/>
    </row>
    <row r="69" spans="1:7" ht="75" x14ac:dyDescent="0.2">
      <c r="A69" s="18" t="s">
        <v>127</v>
      </c>
      <c r="B69" s="19" t="s">
        <v>128</v>
      </c>
      <c r="C69" s="30">
        <f>3735543-2355747-2935</f>
        <v>1376861</v>
      </c>
      <c r="D69" s="31"/>
      <c r="E69" s="32"/>
    </row>
    <row r="70" spans="1:7" ht="45" x14ac:dyDescent="0.2">
      <c r="A70" s="18" t="s">
        <v>129</v>
      </c>
      <c r="B70" s="19" t="s">
        <v>130</v>
      </c>
      <c r="C70" s="30">
        <v>1500000</v>
      </c>
      <c r="D70" s="16"/>
      <c r="E70" s="17"/>
    </row>
    <row r="71" spans="1:7" ht="45" customHeight="1" x14ac:dyDescent="0.2">
      <c r="A71" s="35" t="s">
        <v>131</v>
      </c>
      <c r="B71" s="19" t="s">
        <v>132</v>
      </c>
      <c r="C71" s="36">
        <v>9147143</v>
      </c>
      <c r="D71" s="21"/>
      <c r="E71" s="22"/>
    </row>
    <row r="72" spans="1:7" ht="61.5" customHeight="1" x14ac:dyDescent="0.2">
      <c r="A72" s="35" t="s">
        <v>133</v>
      </c>
      <c r="B72" s="19" t="s">
        <v>134</v>
      </c>
      <c r="C72" s="36">
        <v>6562080</v>
      </c>
      <c r="D72" s="21"/>
      <c r="E72" s="22"/>
    </row>
    <row r="73" spans="1:7" ht="61.5" customHeight="1" x14ac:dyDescent="0.2">
      <c r="A73" s="35" t="s">
        <v>135</v>
      </c>
      <c r="B73" s="19" t="s">
        <v>136</v>
      </c>
      <c r="C73" s="36">
        <v>4026345</v>
      </c>
      <c r="D73" s="21"/>
      <c r="E73" s="22"/>
    </row>
    <row r="74" spans="1:7" ht="48" customHeight="1" x14ac:dyDescent="0.2">
      <c r="A74" s="18" t="s">
        <v>137</v>
      </c>
      <c r="B74" s="37" t="s">
        <v>138</v>
      </c>
      <c r="C74" s="30">
        <f>1714701+5899813</f>
        <v>7614514</v>
      </c>
      <c r="D74" s="21"/>
      <c r="E74" s="22"/>
    </row>
    <row r="75" spans="1:7" ht="48" customHeight="1" x14ac:dyDescent="0.2">
      <c r="A75" s="38" t="s">
        <v>139</v>
      </c>
      <c r="B75" s="39" t="s">
        <v>140</v>
      </c>
      <c r="C75" s="40">
        <v>61200</v>
      </c>
      <c r="D75" s="21"/>
      <c r="E75" s="22"/>
    </row>
    <row r="76" spans="1:7" ht="30" x14ac:dyDescent="0.25">
      <c r="A76" s="18" t="s">
        <v>141</v>
      </c>
      <c r="B76" s="41" t="s">
        <v>142</v>
      </c>
      <c r="C76" s="34">
        <v>972777</v>
      </c>
      <c r="D76" s="21"/>
      <c r="E76" s="22"/>
      <c r="G76" s="42"/>
    </row>
    <row r="77" spans="1:7" ht="28.5" x14ac:dyDescent="0.2">
      <c r="A77" s="8" t="s">
        <v>143</v>
      </c>
      <c r="B77" s="9" t="s">
        <v>144</v>
      </c>
      <c r="C77" s="24">
        <f>SUM(C78:C81)</f>
        <v>9780390</v>
      </c>
      <c r="D77" s="31" t="e">
        <f>SUM(#REF!)</f>
        <v>#REF!</v>
      </c>
      <c r="E77" s="31" t="e">
        <f>SUM(#REF!)</f>
        <v>#REF!</v>
      </c>
    </row>
    <row r="78" spans="1:7" ht="93.75" customHeight="1" x14ac:dyDescent="0.2">
      <c r="A78" s="38" t="s">
        <v>145</v>
      </c>
      <c r="B78" s="39" t="s">
        <v>146</v>
      </c>
      <c r="C78" s="30">
        <f>396956+257040+7701394</f>
        <v>8355390</v>
      </c>
      <c r="D78" s="43"/>
      <c r="E78" s="44"/>
    </row>
    <row r="79" spans="1:7" ht="33" customHeight="1" x14ac:dyDescent="0.2">
      <c r="A79" s="38" t="s">
        <v>147</v>
      </c>
      <c r="B79" s="39" t="s">
        <v>148</v>
      </c>
      <c r="C79" s="45">
        <v>240000</v>
      </c>
      <c r="D79" s="43"/>
      <c r="E79" s="44"/>
    </row>
    <row r="80" spans="1:7" ht="33" customHeight="1" x14ac:dyDescent="0.2">
      <c r="A80" s="38" t="s">
        <v>149</v>
      </c>
      <c r="B80" s="39" t="s">
        <v>148</v>
      </c>
      <c r="C80" s="45">
        <v>1000000</v>
      </c>
      <c r="D80" s="43"/>
      <c r="E80" s="44"/>
    </row>
    <row r="81" spans="1:5" ht="33" customHeight="1" thickBot="1" x14ac:dyDescent="0.25">
      <c r="A81" s="38" t="s">
        <v>152</v>
      </c>
      <c r="B81" s="39" t="s">
        <v>148</v>
      </c>
      <c r="C81" s="45">
        <v>185000</v>
      </c>
      <c r="D81" s="43"/>
      <c r="E81" s="44"/>
    </row>
    <row r="82" spans="1:5" ht="16.5" x14ac:dyDescent="0.2">
      <c r="A82" s="46"/>
      <c r="B82" s="47" t="s">
        <v>150</v>
      </c>
      <c r="C82" s="48">
        <f>C48+C6</f>
        <v>593158334</v>
      </c>
      <c r="D82" s="49" t="e">
        <f>#REF!+D48+D6</f>
        <v>#REF!</v>
      </c>
      <c r="E82" s="50" t="e">
        <f>#REF!+E48+E6</f>
        <v>#REF!</v>
      </c>
    </row>
  </sheetData>
  <mergeCells count="4">
    <mergeCell ref="A4:C4"/>
    <mergeCell ref="B1:C1"/>
    <mergeCell ref="B3:C3"/>
    <mergeCell ref="B2:C2"/>
  </mergeCells>
  <pageMargins left="1.18110311031342" right="0.39370101690292397" top="0.59055155515670799" bottom="0.59055155515670799" header="0.31496062874794001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cp:lastPrinted>2023-02-28T13:12:34Z</cp:lastPrinted>
  <dcterms:modified xsi:type="dcterms:W3CDTF">2023-04-12T10:44:50Z</dcterms:modified>
</cp:coreProperties>
</file>