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610" activeTab="0"/>
  </bookViews>
  <sheets>
    <sheet name="2" sheetId="1" r:id="rId1"/>
  </sheets>
  <definedNames>
    <definedName name="_xlnm._FilterDatabase" localSheetId="0" hidden="1">'2'!$A$5:$E$96</definedName>
  </definedNames>
  <calcPr fullCalcOnLoad="1"/>
</workbook>
</file>

<file path=xl/sharedStrings.xml><?xml version="1.0" encoding="utf-8"?>
<sst xmlns="http://schemas.openxmlformats.org/spreadsheetml/2006/main" count="186" uniqueCount="175">
  <si>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</si>
  <si>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</si>
  <si>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</si>
  <si>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</si>
  <si>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</si>
  <si>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</si>
  <si>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Налоги на прибыль, доходы</t>
  </si>
  <si>
    <t>182 1 01 02010 01 0000 110</t>
  </si>
  <si>
    <t>Налог на доходы физических лиц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</si>
  <si>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</si>
  <si>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</si>
  <si>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</si>
  <si>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</si>
  <si>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</si>
  <si>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</si>
  <si>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</si>
  <si>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</si>
  <si>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</si>
  <si>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</si>
  <si>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</si>
  <si>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</si>
  <si>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</si>
  <si>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</si>
  <si>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</si>
  <si>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</si>
  <si>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</si>
  <si>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</si>
  <si>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Платежи при пользовании природными ресурсами</t>
  </si>
  <si>
    <t>048 1 12 01010 01 0000 120</t>
  </si>
  <si>
    <t>Плата за выбросы загрязняющих веществ в атмосферный воздух стационарными объектами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</si>
  <si>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</si>
  <si>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</si>
  <si>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</si>
  <si>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</si>
  <si>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</si>
  <si>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</si>
  <si>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</si>
  <si>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бюджетам муниципальных районов на поддержку мер по обеспечению сбалансированности бюджетов 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</si>
  <si>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</si>
  <si>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 xml:space="preserve">Прочие субсидии бюджетам муниципальных районов </t>
  </si>
  <si>
    <t>Субвенции бюджетам субъектам Российской Федерации и муниципальных образований</t>
  </si>
  <si>
    <t xml:space="preserve">Субвенции бюджетам муниципальных районов на оплату жилищно-коммунальных услуг отдельным категориям граждан </t>
  </si>
  <si>
    <t>Субвенции бюджетам муниципальных районов  на выплату единовременного пособия при всех формах устройства детей, лишенных 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</si>
  <si>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</si>
  <si>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 на выполнение передаваемых полномочий субъектов Российской Федерации</t>
  </si>
  <si>
    <t>Иные межбюджетные трансферты</t>
  </si>
  <si>
    <t xml:space="preserve">   Всего доходов</t>
  </si>
  <si>
    <t>Акцизы по подакцизным товарам (продукции), производимым на территории РФ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</si>
  <si>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</si>
  <si>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</si>
  <si>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182 1 01 02000 01 0000 110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</si>
  <si>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</si>
  <si>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</si>
  <si>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</si>
  <si>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</si>
  <si>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городских  поселений, а также средства от продажи права на заключение договоров аренды указанных земельных участков</t>
  </si>
  <si>
    <t>830 1 11 05013 13 0000 120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</si>
  <si>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поддергшихся воздействию радиации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</si>
  <si>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</si>
  <si>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 по призыву</t>
  </si>
  <si>
    <t>807 1 11 05013 05 0000 120</t>
  </si>
  <si>
    <t>Субсидии бюджетам муниципальных районов на софинансирование  капитальных вложений в объекты муниципальной собственности</t>
  </si>
  <si>
    <t>Субвенции бюджетам муниципальных районов на государственную регистрацию актов гражданского состояния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</si>
  <si>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</si>
  <si>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</si>
  <si>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</si>
  <si>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
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</si>
  <si>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</si>
  <si>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182 1 01 02020 01 0000 110</t>
  </si>
  <si>
    <t>807 1 11 05075 05 0000 120</t>
  </si>
  <si>
    <t>Доходы от сдачи в аренду имущества, составляющего казну муниципальных районов ( за исключением земельных участков)</t>
  </si>
  <si>
    <t>048 1 12 01030 01 0000 120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</si>
  <si>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</si>
  <si>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</si>
  <si>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048 1 12 01041 01 0000 120</t>
  </si>
  <si>
    <t>805 2 02 15001 05 0000 150</t>
  </si>
  <si>
    <t>805 2 02 15002 05 0000 150</t>
  </si>
  <si>
    <t>000 2 02 20000 00 0000 150</t>
  </si>
  <si>
    <t>802 2 02 29999 05 0000 150</t>
  </si>
  <si>
    <t>803 2 02 29999 05 0000 150</t>
  </si>
  <si>
    <t>805 2 02 29999 05 0000 150</t>
  </si>
  <si>
    <t>807 2 02 29999 05 0000 150</t>
  </si>
  <si>
    <t xml:space="preserve">Субвенции бюджетам муниципальных районов на предоставление гражданам субсидий на оплату жилого помещения и коммунальных услуг
</t>
  </si>
  <si>
    <t>000 2 02 30000 00 0000 150</t>
  </si>
  <si>
    <t>806 2 02 30022 05 0000 150</t>
  </si>
  <si>
    <t>803 2 02 30024 05 0000 150</t>
  </si>
  <si>
    <t>806 2 02 30024 05 0000 150</t>
  </si>
  <si>
    <t>807 2 02 30024 05 0000 150</t>
  </si>
  <si>
    <t>806 2 02 35084 05 0000 150</t>
  </si>
  <si>
    <t>807 2 02 35120 05 0000 150</t>
  </si>
  <si>
    <t xml:space="preserve">806 2 02 35137 05 0000 150 </t>
  </si>
  <si>
    <t>806 2 02 35220 05 0000 150</t>
  </si>
  <si>
    <t>806 2 02 35250 05 0000 150</t>
  </si>
  <si>
    <t>803 2 02 35260 05 0000 150</t>
  </si>
  <si>
    <t>806 2 02 35270 05 0000 150</t>
  </si>
  <si>
    <t>806 2 02 35380 05 0000 150</t>
  </si>
  <si>
    <t>806 2 02 35462 05 0000 150</t>
  </si>
  <si>
    <t>806 2 02 35573 05 0000 150</t>
  </si>
  <si>
    <t>807 2 02 35930 05 0000 150</t>
  </si>
  <si>
    <t>000 2 02 40000 00 0000 150</t>
  </si>
  <si>
    <t>805 2 02 40014 05 0000 150</t>
  </si>
  <si>
    <t>Доходы от продажи материальных и нематериальных активов</t>
  </si>
  <si>
    <t>807 1 14 02053 05 0000 410</t>
  </si>
  <si>
    <t>Доходы от реализации иного имущества, находящиеся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</si>
  <si>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807 1 14 06025 05 0000 430</t>
  </si>
  <si>
    <t xml:space="preserve">Межбюджетные трансферты, передаваемые бюджетам муниципальных районов, на приобретение автотранспорта </t>
  </si>
  <si>
    <t>806 2 02 45293 05 0000 150</t>
  </si>
  <si>
    <t>807 2 02 20077 05 0000 150</t>
  </si>
  <si>
    <t>Приложение № 1</t>
  </si>
  <si>
    <t>100 1 03 02231 01 0000 110</t>
  </si>
  <si>
    <t>100 1 03 02241 01 0000 110</t>
  </si>
  <si>
    <t>100 1 03 02251 01 0000 110</t>
  </si>
  <si>
    <t>100 1 03 02261 01 0000 110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</si>
  <si>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</si>
  <si>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</si>
  <si>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</si>
  <si>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</si>
  <si>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к решению Собрания Представителей Первомайского муниципального района                         от 21.03.2019 года № 40 </t>
  </si>
  <si>
    <t>Утверждено на 2019 год, руб.</t>
  </si>
  <si>
    <t>% исполнения</t>
  </si>
  <si>
    <t>182 1 01 02030 01 0000 110</t>
  </si>
  <si>
    <t>807 1 11 05025 05 0000 120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</si>
  <si>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 за исключением земельных  участков муниципальных бюджетных и автономных учреждений)</t>
  </si>
  <si>
    <t>048 1 12 01042 01 0000 120</t>
  </si>
  <si>
    <t>Плата за размещение твердых коммунальных отходов</t>
  </si>
  <si>
    <t>182 1 12 02030 01 0000 120</t>
  </si>
  <si>
    <t>Регулярные платежи за пользование недрами при пользовании недрами (ренталс) на территории РФ</t>
  </si>
  <si>
    <t>Доходы от оказания платных услуг (работ) в компенсации затрат государства</t>
  </si>
  <si>
    <t>000 1 13 00000 00 0000 000</t>
  </si>
  <si>
    <t>Прочие доходы от оказания платных услуг (работ) получателями средств бюджета муниципальных районов</t>
  </si>
  <si>
    <t>Прочие доходы от компенсации затрат бюджетов муниципальных районов</t>
  </si>
  <si>
    <t>803 1 13 01995 05 0000 130</t>
  </si>
  <si>
    <t>806 1 13 02995 05 0000 130</t>
  </si>
  <si>
    <t>807 1 14 06013 05 0000 430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</si>
  <si>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</si>
  <si>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806 2 19 60010 05 0000 150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</si>
  <si>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</si>
  <si>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807 1 11 05313 05 0000 120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</si>
  <si>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</si>
  <si>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Задолженность и перерасчеты по отмененным налогам, сборам и иным обязательным платежам</t>
  </si>
  <si>
    <t>182 1 09 06010 02 0000 110</t>
  </si>
  <si>
    <t>Налог с продаж</t>
  </si>
  <si>
    <t>000 1 09 00000 00 0000 000</t>
  </si>
  <si>
    <t>805 2 02 19999 05 1004 150</t>
  </si>
  <si>
    <t>Дотации на реализацию мероприятий, предусмотренных нормативными правовыми актами органов государственной власти Ярославской области</t>
  </si>
  <si>
    <t>807 2 02 20041 05 0000 150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</si>
  <si>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</si>
  <si>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000 1 01 00000 00 0000 000</t>
  </si>
  <si>
    <t>100 1 03 02000 00 0000 000</t>
  </si>
  <si>
    <t>Налоги на товары(работы, услуги) реализуемые на территории Российской Федерации</t>
  </si>
  <si>
    <t>000 1 03 00000 00 0000 000</t>
  </si>
  <si>
    <t>000 1 05 00000 00 0000 000</t>
  </si>
  <si>
    <t>000 1 07 00000 00 0000 000</t>
  </si>
  <si>
    <t>000 1 11 00000 00 0000 000</t>
  </si>
  <si>
    <t>807 1 11 0105005 0000 120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</si>
  <si>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</si>
  <si>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000 1 12 00000 00 0000 000</t>
  </si>
  <si>
    <t>805 1 13 02995 05 0000 130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</si>
  <si>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</si>
  <si>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</si>
  <si>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 </t>
  </si>
  <si>
    <t xml:space="preserve"> 830 1 14 06013 13 0000 430</t>
  </si>
  <si>
    <t>000 2 02 10000 00 0000 150</t>
  </si>
  <si>
    <t>802 2 02 25519 05 0000 150</t>
  </si>
  <si>
    <t>Субсидия бюджетам муниципальных районов на поддержку отрасли культуры</t>
  </si>
  <si>
    <t>802 2 02 45519 05 0000150</t>
  </si>
  <si>
    <t>Межбюджетные трансферты, передаваемые бюджетам муниципальных районов на поддержку отрасли культуры</t>
  </si>
  <si>
    <t>806 2 02 49999 05 4007 150</t>
  </si>
  <si>
    <t>Прочие межбюджетные трансферты, передаваемые бюджетам муниципальных районов (Межбюджетный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услугами)</t>
  </si>
  <si>
    <t xml:space="preserve">Исполнение прогнозируемых доходов  бюджета Первомайского  муниципального  района                                                                   за  2019 год в соответствии  с  классификацией  доходов                                                                                 бюджетов Российской Федерации  </t>
  </si>
  <si>
    <t>Исполнено за  2019 год, руб.</t>
  </si>
  <si>
    <t>807 1 13 02995 05 0000 130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</si>
  <si>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</si>
  <si>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806 2 19 35462050000 150</t>
  </si>
  <si>
    <t xml:space="preserve"> к решению Собрания Представителей Первомайского муниципального района                       от ______ года № __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</si>
</sst>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_р_._-;\-* #,##0.00_р_._-;_-* \-??_р_._-;_-@_-"/>
    <numFmt numFmtId="174" formatCode="_-* #,##0_р_._-;\-* #,##0_р_._-;_-* \-??_р_._-;_-@_-"/>
    <numFmt numFmtId="175" formatCode="#,##0.00;[Red]\-#,##0.00"/>
    <numFmt numFmtId="176" formatCode="#,##0.00;[Red]\-#,##0.00;0.00"/>
    <numFmt numFmtId="177" formatCode="000000000"/>
    <numFmt numFmtId="178" formatCode="0000000"/>
    <numFmt numFmtId="179" formatCode="00\.00\.00"/>
  </numFmts>
  <fonts count="5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4" fontId="5" fillId="33" borderId="10" xfId="67" applyNumberFormat="1" applyFont="1" applyFill="1" applyBorder="1" applyAlignment="1" applyProtection="1">
      <alignment horizontal="right" vertical="top" wrapText="1"/>
      <protection locked="0"/>
    </xf>
    <xf numFmtId="4" fontId="5" fillId="33" borderId="11" xfId="0" applyNumberFormat="1" applyFont="1" applyFill="1" applyBorder="1" applyAlignment="1" applyProtection="1">
      <alignment horizontal="right" vertical="top" wrapText="1"/>
      <protection locked="0"/>
    </xf>
    <xf numFmtId="4" fontId="5" fillId="33" borderId="12" xfId="0" applyNumberFormat="1" applyFont="1" applyFill="1" applyBorder="1" applyAlignment="1">
      <alignment horizontal="right" vertical="top" wrapText="1"/>
    </xf>
    <xf numFmtId="4" fontId="5" fillId="33" borderId="13" xfId="0" applyNumberFormat="1" applyFont="1" applyFill="1" applyBorder="1" applyAlignment="1">
      <alignment vertical="top"/>
    </xf>
    <xf numFmtId="4" fontId="4" fillId="33" borderId="13" xfId="0" applyNumberFormat="1" applyFont="1" applyFill="1" applyBorder="1" applyAlignment="1">
      <alignment vertical="top"/>
    </xf>
    <xf numFmtId="4" fontId="5" fillId="33" borderId="10" xfId="0" applyNumberFormat="1" applyFont="1" applyFill="1" applyBorder="1" applyAlignment="1" applyProtection="1">
      <alignment horizontal="right" vertical="top" wrapText="1"/>
      <protection locked="0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33" borderId="10" xfId="67" applyNumberFormat="1" applyFont="1" applyFill="1" applyBorder="1" applyAlignment="1" applyProtection="1">
      <alignment horizontal="right" vertical="top" wrapText="1"/>
      <protection/>
    </xf>
    <xf numFmtId="4" fontId="5" fillId="33" borderId="11" xfId="0" applyNumberFormat="1" applyFont="1" applyFill="1" applyBorder="1" applyAlignment="1">
      <alignment horizontal="right" vertical="top" wrapText="1"/>
    </xf>
    <xf numFmtId="4" fontId="4" fillId="33" borderId="10" xfId="6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172" fontId="3" fillId="33" borderId="18" xfId="0" applyNumberFormat="1" applyFont="1" applyFill="1" applyBorder="1" applyAlignment="1">
      <alignment horizontal="center" vertical="top" wrapText="1"/>
    </xf>
    <xf numFmtId="172" fontId="3" fillId="33" borderId="16" xfId="0" applyNumberFormat="1" applyFont="1" applyFill="1" applyBorder="1" applyAlignment="1">
      <alignment horizontal="center" vertical="top" wrapText="1"/>
    </xf>
    <xf numFmtId="3" fontId="9" fillId="33" borderId="19" xfId="0" applyNumberFormat="1" applyFont="1" applyFill="1" applyBorder="1" applyAlignment="1">
      <alignment horizontal="center" vertical="center" wrapText="1"/>
    </xf>
    <xf numFmtId="3" fontId="9" fillId="33" borderId="2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vertical="top" wrapText="1"/>
    </xf>
    <xf numFmtId="4" fontId="2" fillId="33" borderId="21" xfId="0" applyNumberFormat="1" applyFont="1" applyFill="1" applyBorder="1" applyAlignment="1">
      <alignment horizontal="right" vertical="top" wrapText="1"/>
    </xf>
    <xf numFmtId="4" fontId="2" fillId="33" borderId="22" xfId="0" applyNumberFormat="1" applyFont="1" applyFill="1" applyBorder="1" applyAlignment="1">
      <alignment horizontal="right" vertical="top" wrapText="1"/>
    </xf>
    <xf numFmtId="4" fontId="4" fillId="33" borderId="23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4" fontId="4" fillId="33" borderId="10" xfId="67" applyNumberFormat="1" applyFont="1" applyFill="1" applyBorder="1" applyAlignment="1" applyProtection="1">
      <alignment horizontal="right" vertical="top" wrapText="1"/>
      <protection locked="0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24" xfId="0" applyFont="1" applyFill="1" applyBorder="1" applyAlignment="1">
      <alignment vertical="top" wrapText="1"/>
    </xf>
    <xf numFmtId="0" fontId="5" fillId="33" borderId="21" xfId="0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25" xfId="0" applyNumberFormat="1" applyFont="1" applyFill="1" applyBorder="1" applyAlignment="1" applyProtection="1">
      <alignment horizontal="right" vertical="top" wrapText="1"/>
      <protection locked="0"/>
    </xf>
    <xf numFmtId="4" fontId="5" fillId="33" borderId="26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172" fontId="5" fillId="33" borderId="0" xfId="0" applyNumberFormat="1" applyFont="1" applyFill="1" applyBorder="1" applyAlignment="1" applyProtection="1">
      <alignment vertical="top" wrapText="1"/>
      <protection locked="0"/>
    </xf>
    <xf numFmtId="4" fontId="4" fillId="33" borderId="11" xfId="0" applyNumberFormat="1" applyFont="1" applyFill="1" applyBorder="1" applyAlignment="1" applyProtection="1">
      <alignment horizontal="right" vertical="top" wrapText="1"/>
      <protection locked="0"/>
    </xf>
    <xf numFmtId="4" fontId="4" fillId="33" borderId="12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 applyProtection="1">
      <alignment horizontal="right" vertical="top" wrapText="1"/>
      <protection locked="0"/>
    </xf>
    <xf numFmtId="4" fontId="4" fillId="33" borderId="14" xfId="0" applyNumberFormat="1" applyFont="1" applyFill="1" applyBorder="1" applyAlignment="1">
      <alignment horizontal="right" vertical="top" wrapText="1"/>
    </xf>
    <xf numFmtId="4" fontId="2" fillId="33" borderId="27" xfId="0" applyNumberFormat="1" applyFont="1" applyFill="1" applyBorder="1" applyAlignment="1">
      <alignment horizontal="right" vertical="top" wrapText="1"/>
    </xf>
    <xf numFmtId="4" fontId="2" fillId="33" borderId="28" xfId="0" applyNumberFormat="1" applyFont="1" applyFill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4" fontId="5" fillId="33" borderId="11" xfId="67" applyNumberFormat="1" applyFont="1" applyFill="1" applyBorder="1" applyAlignment="1" applyProtection="1">
      <alignment horizontal="right" vertical="top" wrapText="1"/>
      <protection locked="0"/>
    </xf>
    <xf numFmtId="0" fontId="5" fillId="33" borderId="29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vertical="top" wrapText="1"/>
    </xf>
    <xf numFmtId="4" fontId="5" fillId="33" borderId="30" xfId="67" applyNumberFormat="1" applyFont="1" applyFill="1" applyBorder="1" applyAlignment="1" applyProtection="1">
      <alignment horizontal="right" vertical="top" wrapText="1"/>
      <protection locked="0"/>
    </xf>
    <xf numFmtId="0" fontId="56" fillId="33" borderId="13" xfId="53" applyFont="1" applyFill="1" applyBorder="1" applyAlignment="1">
      <alignment horizontal="left" vertical="center" wrapText="1"/>
      <protection/>
    </xf>
    <xf numFmtId="0" fontId="5" fillId="33" borderId="13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center" wrapText="1"/>
    </xf>
    <xf numFmtId="4" fontId="56" fillId="33" borderId="11" xfId="67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 wrapText="1"/>
    </xf>
    <xf numFmtId="49" fontId="5" fillId="33" borderId="21" xfId="0" applyNumberFormat="1" applyFont="1" applyFill="1" applyBorder="1" applyAlignment="1">
      <alignment horizontal="center" vertical="top" wrapText="1"/>
    </xf>
    <xf numFmtId="4" fontId="5" fillId="33" borderId="31" xfId="0" applyNumberFormat="1" applyFont="1" applyFill="1" applyBorder="1" applyAlignment="1">
      <alignment horizontal="right" vertical="top" wrapText="1"/>
    </xf>
    <xf numFmtId="4" fontId="5" fillId="33" borderId="0" xfId="0" applyNumberFormat="1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center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3" borderId="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4" fontId="7" fillId="33" borderId="32" xfId="0" applyNumberFormat="1" applyFont="1" applyFill="1" applyBorder="1" applyAlignment="1">
      <alignment horizontal="right" vertical="top" wrapText="1"/>
    </xf>
    <xf numFmtId="4" fontId="7" fillId="33" borderId="33" xfId="0" applyNumberFormat="1" applyFont="1" applyFill="1" applyBorder="1" applyAlignment="1">
      <alignment horizontal="right" vertical="top" wrapText="1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72" fontId="5" fillId="33" borderId="0" xfId="0" applyNumberFormat="1" applyFont="1" applyFill="1" applyBorder="1" applyAlignment="1" applyProtection="1">
      <alignment horizontal="right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8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tabSelected="1" view="pageBreakPreview" zoomScale="96" zoomScaleNormal="90" zoomScaleSheetLayoutView="96" workbookViewId="0" topLeftCell="A85">
      <selection activeCell="A4" sqref="A4:G4"/>
    </sheetView>
  </sheetViews>
  <sheetFormatPr defaultColWidth="9.00390625" defaultRowHeight="12.75"/>
  <cols>
    <col min="1" max="1" width="26.50390625" style="0" customWidth="1"/>
    <col min="2" max="2" width="60.25390625" style="0" customWidth="1"/>
    <col min="3" max="3" width="14.875" style="4" customWidth="1"/>
    <col min="4" max="5" width="0" style="1" hidden="1" customWidth="1"/>
    <col min="6" max="6" width="15.00390625" style="2" customWidth="1"/>
    <col min="7" max="7" width="12.25390625" style="2" customWidth="1"/>
    <col min="8" max="8" width="10.125" style="2" bestFit="1" customWidth="1"/>
    <col min="9" max="9" width="12.75390625" style="2" bestFit="1" customWidth="1"/>
    <col min="10" max="10" width="15.75390625" style="2" customWidth="1"/>
    <col min="13" max="13" width="10.125" style="0" bestFit="1" customWidth="1"/>
    <col min="14" max="14" width="8.50390625" style="0" customWidth="1"/>
  </cols>
  <sheetData>
    <row r="1" spans="2:7" ht="13.5">
      <c r="B1" s="75" t="s">
        <v>108</v>
      </c>
      <c r="C1" s="75"/>
      <c r="D1" s="75"/>
      <c r="E1" s="75"/>
      <c r="F1" s="75"/>
      <c r="G1" s="75"/>
    </row>
    <row r="2" spans="2:7" ht="30.75" customHeight="1" hidden="1">
      <c r="B2" s="74" t="s">
        <v>117</v>
      </c>
      <c r="C2" s="74"/>
      <c r="D2" s="74"/>
      <c r="E2" s="74"/>
      <c r="F2" s="74"/>
      <c r="G2" s="74"/>
    </row>
    <row r="3" spans="1:7" ht="49.5" customHeight="1">
      <c r="A3" s="41"/>
      <c r="B3" s="42"/>
      <c r="C3" s="76" t="s">
        <v>174</v>
      </c>
      <c r="D3" s="76"/>
      <c r="E3" s="76"/>
      <c r="F3" s="76"/>
      <c r="G3" s="76"/>
    </row>
    <row r="4" spans="1:7" ht="80.25" customHeight="1" thickBot="1">
      <c r="A4" s="73" t="s">
        <v>169</v>
      </c>
      <c r="B4" s="73"/>
      <c r="C4" s="73"/>
      <c r="D4" s="73"/>
      <c r="E4" s="73"/>
      <c r="F4" s="73"/>
      <c r="G4" s="73"/>
    </row>
    <row r="5" spans="1:7" ht="55.5" customHeight="1" thickBot="1">
      <c r="A5" s="20" t="s">
        <v>0</v>
      </c>
      <c r="B5" s="21" t="s">
        <v>1</v>
      </c>
      <c r="C5" s="22" t="s">
        <v>118</v>
      </c>
      <c r="D5" s="23" t="s">
        <v>2</v>
      </c>
      <c r="E5" s="24" t="s">
        <v>3</v>
      </c>
      <c r="F5" s="25" t="s">
        <v>170</v>
      </c>
      <c r="G5" s="26" t="s">
        <v>119</v>
      </c>
    </row>
    <row r="6" spans="1:7" ht="15">
      <c r="A6" s="27" t="s">
        <v>4</v>
      </c>
      <c r="B6" s="28" t="s">
        <v>5</v>
      </c>
      <c r="C6" s="31">
        <f>C7+C13+C18+C22+C24+C29+C39+C45+C50+C57+C27</f>
        <v>40489000</v>
      </c>
      <c r="D6" s="29"/>
      <c r="E6" s="30"/>
      <c r="F6" s="31">
        <f>F7+F13+F18+F22+F24+F29+F39+F45+F50+F57+F27</f>
        <v>41367788.620000005</v>
      </c>
      <c r="G6" s="31">
        <f aca="true" t="shared" si="0" ref="G6:G93">F6/C6*100</f>
        <v>102.17043794610883</v>
      </c>
    </row>
    <row r="7" spans="1:8" ht="13.5">
      <c r="A7" s="32" t="s">
        <v>147</v>
      </c>
      <c r="B7" s="33" t="s">
        <v>6</v>
      </c>
      <c r="C7" s="34">
        <f>C8</f>
        <v>18500000</v>
      </c>
      <c r="D7" s="35"/>
      <c r="E7" s="16"/>
      <c r="F7" s="14">
        <f>F8</f>
        <v>18887970.589999996</v>
      </c>
      <c r="G7" s="14">
        <f t="shared" si="0"/>
        <v>102.0971383243243</v>
      </c>
      <c r="H7" s="5"/>
    </row>
    <row r="8" spans="1:7" ht="13.5">
      <c r="A8" s="8" t="s">
        <v>50</v>
      </c>
      <c r="B8" s="9" t="s">
        <v>8</v>
      </c>
      <c r="C8" s="10">
        <f>C9+C10+C11</f>
        <v>18500000</v>
      </c>
      <c r="D8" s="11"/>
      <c r="E8" s="12"/>
      <c r="F8" s="13">
        <f>F9+F11+F10</f>
        <v>18887970.589999996</v>
      </c>
      <c r="G8" s="13">
        <f t="shared" si="0"/>
        <v>102.0971383243243</v>
      </c>
    </row>
    <row r="9" spans="1:7" ht="13.5">
      <c r="A9" s="8" t="s">
        <v>7</v>
      </c>
      <c r="B9" s="9" t="s">
        <v>8</v>
      </c>
      <c r="C9" s="10">
        <v>18367000</v>
      </c>
      <c r="D9" s="11"/>
      <c r="E9" s="12"/>
      <c r="F9" s="13">
        <v>18753707.08</v>
      </c>
      <c r="G9" s="13">
        <f t="shared" si="0"/>
        <v>102.10544498284966</v>
      </c>
    </row>
    <row r="10" spans="1:7" ht="13.5">
      <c r="A10" s="8" t="s">
        <v>68</v>
      </c>
      <c r="B10" s="9" t="s">
        <v>8</v>
      </c>
      <c r="C10" s="10">
        <v>67000</v>
      </c>
      <c r="D10" s="11"/>
      <c r="E10" s="12"/>
      <c r="F10" s="13">
        <v>67310.68</v>
      </c>
      <c r="G10" s="13">
        <f t="shared" si="0"/>
        <v>100.4637014925373</v>
      </c>
    </row>
    <row r="11" spans="1:7" ht="13.5">
      <c r="A11" s="8" t="s">
        <v>120</v>
      </c>
      <c r="B11" s="9" t="s">
        <v>8</v>
      </c>
      <c r="C11" s="10">
        <v>66000</v>
      </c>
      <c r="D11" s="11"/>
      <c r="E11" s="12"/>
      <c r="F11" s="13">
        <v>66952.83</v>
      </c>
      <c r="G11" s="13">
        <f t="shared" si="0"/>
        <v>101.44368181818182</v>
      </c>
    </row>
    <row r="12" spans="1:7" ht="27.75">
      <c r="A12" s="32" t="s">
        <v>150</v>
      </c>
      <c r="B12" s="33" t="s">
        <v>149</v>
      </c>
      <c r="C12" s="34">
        <f>C13</f>
        <v>10237000</v>
      </c>
      <c r="D12" s="43"/>
      <c r="E12" s="44"/>
      <c r="F12" s="14">
        <f>F13</f>
        <v>10448254.24</v>
      </c>
      <c r="G12" s="14">
        <f>G13</f>
        <v>102.06363426785192</v>
      </c>
    </row>
    <row r="13" spans="1:7" ht="27.75">
      <c r="A13" s="32" t="s">
        <v>148</v>
      </c>
      <c r="B13" s="33" t="s">
        <v>47</v>
      </c>
      <c r="C13" s="34">
        <f>C14+C15+C16+C17</f>
        <v>10237000</v>
      </c>
      <c r="D13" s="11"/>
      <c r="E13" s="12"/>
      <c r="F13" s="14">
        <f>F14+F15+F16+F17</f>
        <v>10448254.24</v>
      </c>
      <c r="G13" s="14">
        <f t="shared" si="0"/>
        <v>102.06363426785192</v>
      </c>
    </row>
    <row r="14" spans="1:7" ht="103.5" customHeight="1">
      <c r="A14" s="8" t="s">
        <v>109</v>
      </c>
      <c r="B14" s="9" t="s">
        <v>113</v>
      </c>
      <c r="C14" s="10">
        <v>4491000</v>
      </c>
      <c r="D14" s="11"/>
      <c r="E14" s="12"/>
      <c r="F14" s="13">
        <v>4755869.35</v>
      </c>
      <c r="G14" s="13">
        <f t="shared" si="0"/>
        <v>105.89778111779114</v>
      </c>
    </row>
    <row r="15" spans="1:7" ht="120" customHeight="1">
      <c r="A15" s="8" t="s">
        <v>110</v>
      </c>
      <c r="B15" s="9" t="s">
        <v>114</v>
      </c>
      <c r="C15" s="10">
        <v>24000</v>
      </c>
      <c r="D15" s="11"/>
      <c r="E15" s="12"/>
      <c r="F15" s="13">
        <v>34956.9</v>
      </c>
      <c r="G15" s="13">
        <f t="shared" si="0"/>
        <v>145.65375</v>
      </c>
    </row>
    <row r="16" spans="1:7" ht="102" customHeight="1">
      <c r="A16" s="8" t="s">
        <v>111</v>
      </c>
      <c r="B16" s="9" t="s">
        <v>115</v>
      </c>
      <c r="C16" s="10">
        <v>6353000</v>
      </c>
      <c r="D16" s="11"/>
      <c r="E16" s="12"/>
      <c r="F16" s="13">
        <v>6353857.62</v>
      </c>
      <c r="G16" s="13">
        <f t="shared" si="0"/>
        <v>100.01349944907918</v>
      </c>
    </row>
    <row r="17" spans="1:7" ht="99" customHeight="1">
      <c r="A17" s="8" t="s">
        <v>112</v>
      </c>
      <c r="B17" s="9" t="s">
        <v>116</v>
      </c>
      <c r="C17" s="10">
        <v>-631000</v>
      </c>
      <c r="D17" s="11"/>
      <c r="E17" s="12"/>
      <c r="F17" s="13">
        <v>-696429.63</v>
      </c>
      <c r="G17" s="13">
        <f t="shared" si="0"/>
        <v>110.36919651347068</v>
      </c>
    </row>
    <row r="18" spans="1:7" ht="13.5">
      <c r="A18" s="32" t="s">
        <v>151</v>
      </c>
      <c r="B18" s="33" t="s">
        <v>9</v>
      </c>
      <c r="C18" s="19">
        <f>C19+C20+C21</f>
        <v>3910000</v>
      </c>
      <c r="D18" s="18"/>
      <c r="E18" s="12"/>
      <c r="F18" s="14">
        <f>F19+F20+F21</f>
        <v>4016630.7300000004</v>
      </c>
      <c r="G18" s="14">
        <f t="shared" si="0"/>
        <v>102.72712864450129</v>
      </c>
    </row>
    <row r="19" spans="1:7" ht="42">
      <c r="A19" s="8" t="s">
        <v>51</v>
      </c>
      <c r="B19" s="9" t="s">
        <v>52</v>
      </c>
      <c r="C19" s="17">
        <v>177000</v>
      </c>
      <c r="D19" s="18"/>
      <c r="E19" s="12"/>
      <c r="F19" s="13">
        <v>180738.7</v>
      </c>
      <c r="G19" s="13">
        <f t="shared" si="0"/>
        <v>102.11225988700565</v>
      </c>
    </row>
    <row r="20" spans="1:7" ht="27.75">
      <c r="A20" s="8" t="s">
        <v>10</v>
      </c>
      <c r="B20" s="9" t="s">
        <v>11</v>
      </c>
      <c r="C20" s="10">
        <v>3700000</v>
      </c>
      <c r="D20" s="15"/>
      <c r="E20" s="16"/>
      <c r="F20" s="13">
        <v>3801859.16</v>
      </c>
      <c r="G20" s="13">
        <f t="shared" si="0"/>
        <v>102.75295027027028</v>
      </c>
    </row>
    <row r="21" spans="1:7" ht="13.5">
      <c r="A21" s="8" t="s">
        <v>12</v>
      </c>
      <c r="B21" s="9" t="s">
        <v>13</v>
      </c>
      <c r="C21" s="10">
        <v>33000</v>
      </c>
      <c r="D21" s="15"/>
      <c r="E21" s="16"/>
      <c r="F21" s="13">
        <v>34032.87</v>
      </c>
      <c r="G21" s="13">
        <f t="shared" si="0"/>
        <v>103.1299090909091</v>
      </c>
    </row>
    <row r="22" spans="1:7" ht="27.75">
      <c r="A22" s="32" t="s">
        <v>152</v>
      </c>
      <c r="B22" s="33" t="s">
        <v>14</v>
      </c>
      <c r="C22" s="34">
        <f>C23</f>
        <v>80000</v>
      </c>
      <c r="D22" s="15"/>
      <c r="E22" s="16"/>
      <c r="F22" s="14">
        <f>F23</f>
        <v>82573.94</v>
      </c>
      <c r="G22" s="14">
        <f t="shared" si="0"/>
        <v>103.21742499999999</v>
      </c>
    </row>
    <row r="23" spans="1:7" ht="13.5">
      <c r="A23" s="8" t="s">
        <v>15</v>
      </c>
      <c r="B23" s="9" t="s">
        <v>16</v>
      </c>
      <c r="C23" s="10">
        <v>80000</v>
      </c>
      <c r="D23" s="15"/>
      <c r="E23" s="16"/>
      <c r="F23" s="13">
        <v>82573.94</v>
      </c>
      <c r="G23" s="13">
        <f t="shared" si="0"/>
        <v>103.21742499999999</v>
      </c>
    </row>
    <row r="24" spans="1:7" ht="13.5">
      <c r="A24" s="32" t="s">
        <v>17</v>
      </c>
      <c r="B24" s="33" t="s">
        <v>18</v>
      </c>
      <c r="C24" s="19">
        <f>C25</f>
        <v>790000</v>
      </c>
      <c r="D24" s="35"/>
      <c r="E24" s="16"/>
      <c r="F24" s="14">
        <f>F25</f>
        <v>805290.02</v>
      </c>
      <c r="G24" s="14">
        <f t="shared" si="0"/>
        <v>101.93544556962027</v>
      </c>
    </row>
    <row r="25" spans="1:7" ht="27.75">
      <c r="A25" s="8" t="s">
        <v>19</v>
      </c>
      <c r="B25" s="9" t="s">
        <v>20</v>
      </c>
      <c r="C25" s="17">
        <f>C26</f>
        <v>790000</v>
      </c>
      <c r="D25" s="35"/>
      <c r="E25" s="16"/>
      <c r="F25" s="13">
        <f>F26</f>
        <v>805290.02</v>
      </c>
      <c r="G25" s="13">
        <f t="shared" si="0"/>
        <v>101.93544556962027</v>
      </c>
    </row>
    <row r="26" spans="1:7" ht="42">
      <c r="A26" s="8" t="s">
        <v>21</v>
      </c>
      <c r="B26" s="9" t="s">
        <v>22</v>
      </c>
      <c r="C26" s="10">
        <v>790000</v>
      </c>
      <c r="D26" s="15"/>
      <c r="E26" s="16"/>
      <c r="F26" s="13">
        <v>805290.02</v>
      </c>
      <c r="G26" s="13">
        <f t="shared" si="0"/>
        <v>101.93544556962027</v>
      </c>
    </row>
    <row r="27" spans="1:7" ht="36" customHeight="1">
      <c r="A27" s="32" t="s">
        <v>142</v>
      </c>
      <c r="B27" s="33" t="s">
        <v>139</v>
      </c>
      <c r="C27" s="14">
        <f>SUM(C28)</f>
        <v>6000</v>
      </c>
      <c r="D27" s="45">
        <v>6041.97</v>
      </c>
      <c r="E27" s="46">
        <v>100.7</v>
      </c>
      <c r="F27" s="14">
        <f>SUM(F28)</f>
        <v>6015.58</v>
      </c>
      <c r="G27" s="14">
        <f t="shared" si="0"/>
        <v>100.25966666666666</v>
      </c>
    </row>
    <row r="28" spans="1:7" ht="13.5">
      <c r="A28" s="8" t="s">
        <v>140</v>
      </c>
      <c r="B28" s="9" t="s">
        <v>141</v>
      </c>
      <c r="C28" s="10">
        <v>6000</v>
      </c>
      <c r="D28" s="15">
        <v>6041.97</v>
      </c>
      <c r="E28" s="16">
        <v>100.7</v>
      </c>
      <c r="F28" s="13">
        <v>6015.58</v>
      </c>
      <c r="G28" s="14">
        <f t="shared" si="0"/>
        <v>100.25966666666666</v>
      </c>
    </row>
    <row r="29" spans="1:7" ht="27.75">
      <c r="A29" s="32" t="s">
        <v>153</v>
      </c>
      <c r="B29" s="33" t="s">
        <v>23</v>
      </c>
      <c r="C29" s="14">
        <f>C32+C37+C38+C35+C36+C31</f>
        <v>2503000</v>
      </c>
      <c r="D29" s="35"/>
      <c r="E29" s="16"/>
      <c r="F29" s="14">
        <f>F32+F37+F38+F35+F36+F31</f>
        <v>2541598.8000000007</v>
      </c>
      <c r="G29" s="14">
        <f t="shared" si="0"/>
        <v>101.54210147822616</v>
      </c>
    </row>
    <row r="30" spans="1:7" ht="13.5" hidden="1">
      <c r="A30" s="32"/>
      <c r="B30" s="33"/>
      <c r="C30" s="19"/>
      <c r="D30" s="35"/>
      <c r="E30" s="16"/>
      <c r="F30" s="14"/>
      <c r="G30" s="14"/>
    </row>
    <row r="31" spans="1:7" ht="55.5">
      <c r="A31" s="8" t="s">
        <v>154</v>
      </c>
      <c r="B31" s="36" t="s">
        <v>155</v>
      </c>
      <c r="C31" s="19">
        <v>5000</v>
      </c>
      <c r="D31" s="35"/>
      <c r="E31" s="16"/>
      <c r="F31" s="14">
        <v>5619.2</v>
      </c>
      <c r="G31" s="14">
        <f t="shared" si="0"/>
        <v>112.384</v>
      </c>
    </row>
    <row r="32" spans="1:7" ht="55.5">
      <c r="A32" s="8" t="s">
        <v>53</v>
      </c>
      <c r="B32" s="37" t="s">
        <v>24</v>
      </c>
      <c r="C32" s="17">
        <v>2163000</v>
      </c>
      <c r="D32" s="35"/>
      <c r="E32" s="16"/>
      <c r="F32" s="13">
        <v>2195240.74</v>
      </c>
      <c r="G32" s="13">
        <f t="shared" si="0"/>
        <v>101.49055663430421</v>
      </c>
    </row>
    <row r="33" spans="1:7" ht="69.75">
      <c r="A33" s="8" t="s">
        <v>60</v>
      </c>
      <c r="B33" s="9" t="s">
        <v>54</v>
      </c>
      <c r="C33" s="10">
        <v>1483000</v>
      </c>
      <c r="D33" s="15"/>
      <c r="E33" s="16"/>
      <c r="F33" s="13">
        <v>1488787.06</v>
      </c>
      <c r="G33" s="13">
        <f t="shared" si="0"/>
        <v>100.39022656776804</v>
      </c>
    </row>
    <row r="34" spans="1:7" ht="69.75">
      <c r="A34" s="8" t="s">
        <v>56</v>
      </c>
      <c r="B34" s="9" t="s">
        <v>55</v>
      </c>
      <c r="C34" s="10">
        <v>680000</v>
      </c>
      <c r="D34" s="15"/>
      <c r="E34" s="16"/>
      <c r="F34" s="13">
        <v>706453.68</v>
      </c>
      <c r="G34" s="13">
        <f t="shared" si="0"/>
        <v>103.89024705882352</v>
      </c>
    </row>
    <row r="35" spans="1:7" ht="83.25" customHeight="1">
      <c r="A35" s="8" t="s">
        <v>121</v>
      </c>
      <c r="B35" s="9" t="s">
        <v>122</v>
      </c>
      <c r="C35" s="10">
        <v>50000</v>
      </c>
      <c r="D35" s="15"/>
      <c r="E35" s="16"/>
      <c r="F35" s="13">
        <v>50645.35</v>
      </c>
      <c r="G35" s="13">
        <f t="shared" si="0"/>
        <v>101.2907</v>
      </c>
    </row>
    <row r="36" spans="1:7" ht="121.5" customHeight="1">
      <c r="A36" s="38" t="s">
        <v>137</v>
      </c>
      <c r="B36" s="9" t="s">
        <v>138</v>
      </c>
      <c r="C36" s="10">
        <v>0</v>
      </c>
      <c r="D36" s="15"/>
      <c r="E36" s="16"/>
      <c r="F36" s="13">
        <v>-240.9</v>
      </c>
      <c r="G36" s="13"/>
    </row>
    <row r="37" spans="1:7" ht="55.5">
      <c r="A37" s="8" t="s">
        <v>25</v>
      </c>
      <c r="B37" s="9" t="s">
        <v>26</v>
      </c>
      <c r="C37" s="10">
        <v>193000</v>
      </c>
      <c r="D37" s="15"/>
      <c r="E37" s="16"/>
      <c r="F37" s="13">
        <v>193551.66</v>
      </c>
      <c r="G37" s="13">
        <f t="shared" si="0"/>
        <v>100.28583419689119</v>
      </c>
    </row>
    <row r="38" spans="1:7" ht="27.75">
      <c r="A38" s="8" t="s">
        <v>69</v>
      </c>
      <c r="B38" s="9" t="s">
        <v>70</v>
      </c>
      <c r="C38" s="10">
        <v>92000</v>
      </c>
      <c r="D38" s="15"/>
      <c r="E38" s="16"/>
      <c r="F38" s="13">
        <v>96782.75</v>
      </c>
      <c r="G38" s="13">
        <f t="shared" si="0"/>
        <v>105.19864130434782</v>
      </c>
    </row>
    <row r="39" spans="1:7" ht="13.5">
      <c r="A39" s="32" t="s">
        <v>156</v>
      </c>
      <c r="B39" s="33" t="s">
        <v>27</v>
      </c>
      <c r="C39" s="19">
        <f>C40+C41+C42</f>
        <v>582000</v>
      </c>
      <c r="D39" s="35"/>
      <c r="E39" s="16"/>
      <c r="F39" s="14">
        <f>F40+F41+F42+F43+F44</f>
        <v>606481.87</v>
      </c>
      <c r="G39" s="14">
        <f t="shared" si="0"/>
        <v>104.20650687285222</v>
      </c>
    </row>
    <row r="40" spans="1:7" ht="27.75">
      <c r="A40" s="8" t="s">
        <v>28</v>
      </c>
      <c r="B40" s="9" t="s">
        <v>29</v>
      </c>
      <c r="C40" s="10">
        <v>270000</v>
      </c>
      <c r="D40" s="15"/>
      <c r="E40" s="16"/>
      <c r="F40" s="13">
        <v>282841.34</v>
      </c>
      <c r="G40" s="13">
        <f t="shared" si="0"/>
        <v>104.75605185185186</v>
      </c>
    </row>
    <row r="41" spans="1:7" ht="13.5">
      <c r="A41" s="8" t="s">
        <v>71</v>
      </c>
      <c r="B41" s="9" t="s">
        <v>72</v>
      </c>
      <c r="C41" s="10">
        <v>20000</v>
      </c>
      <c r="D41" s="11"/>
      <c r="E41" s="12"/>
      <c r="F41" s="13">
        <v>20345.17</v>
      </c>
      <c r="G41" s="13">
        <f t="shared" si="0"/>
        <v>101.72584999999998</v>
      </c>
    </row>
    <row r="42" spans="1:7" ht="13.5">
      <c r="A42" s="8" t="s">
        <v>74</v>
      </c>
      <c r="B42" s="9" t="s">
        <v>73</v>
      </c>
      <c r="C42" s="10">
        <v>292000</v>
      </c>
      <c r="D42" s="11"/>
      <c r="E42" s="12"/>
      <c r="F42" s="13">
        <v>302051.25</v>
      </c>
      <c r="G42" s="13">
        <f t="shared" si="0"/>
        <v>103.44220890410958</v>
      </c>
    </row>
    <row r="43" spans="1:7" ht="13.5">
      <c r="A43" s="8" t="s">
        <v>123</v>
      </c>
      <c r="B43" s="9" t="s">
        <v>124</v>
      </c>
      <c r="C43" s="10">
        <v>0</v>
      </c>
      <c r="D43" s="39"/>
      <c r="E43" s="40"/>
      <c r="F43" s="13">
        <v>1239.91</v>
      </c>
      <c r="G43" s="13"/>
    </row>
    <row r="44" spans="1:7" ht="27.75">
      <c r="A44" s="8" t="s">
        <v>125</v>
      </c>
      <c r="B44" s="9" t="s">
        <v>126</v>
      </c>
      <c r="C44" s="10">
        <v>0</v>
      </c>
      <c r="D44" s="39"/>
      <c r="E44" s="40"/>
      <c r="F44" s="13">
        <v>4.2</v>
      </c>
      <c r="G44" s="13"/>
    </row>
    <row r="45" spans="1:7" ht="27.75">
      <c r="A45" s="32" t="s">
        <v>128</v>
      </c>
      <c r="B45" s="33" t="s">
        <v>127</v>
      </c>
      <c r="C45" s="14">
        <f>C46+C48+C47+C49</f>
        <v>1535000</v>
      </c>
      <c r="D45" s="39"/>
      <c r="E45" s="40"/>
      <c r="F45" s="14">
        <f>F46+F48+F47+F49</f>
        <v>1560862.8699999999</v>
      </c>
      <c r="G45" s="13">
        <f t="shared" si="0"/>
        <v>101.68487752442996</v>
      </c>
    </row>
    <row r="46" spans="1:7" ht="27.75">
      <c r="A46" s="8" t="s">
        <v>131</v>
      </c>
      <c r="B46" s="9" t="s">
        <v>129</v>
      </c>
      <c r="C46" s="10">
        <v>1380000</v>
      </c>
      <c r="D46" s="39"/>
      <c r="E46" s="40"/>
      <c r="F46" s="13">
        <v>1397439.6</v>
      </c>
      <c r="G46" s="13">
        <f t="shared" si="0"/>
        <v>101.26373913043479</v>
      </c>
    </row>
    <row r="47" spans="1:7" ht="27.75">
      <c r="A47" s="8" t="s">
        <v>157</v>
      </c>
      <c r="B47" s="9" t="s">
        <v>130</v>
      </c>
      <c r="C47" s="10">
        <v>0</v>
      </c>
      <c r="D47" s="39"/>
      <c r="E47" s="40"/>
      <c r="F47" s="13">
        <v>599.66</v>
      </c>
      <c r="G47" s="13"/>
    </row>
    <row r="48" spans="1:7" ht="27.75">
      <c r="A48" s="8" t="s">
        <v>132</v>
      </c>
      <c r="B48" s="9" t="s">
        <v>130</v>
      </c>
      <c r="C48" s="10">
        <v>155000</v>
      </c>
      <c r="D48" s="39"/>
      <c r="E48" s="40"/>
      <c r="F48" s="13">
        <v>162273.61</v>
      </c>
      <c r="G48" s="13">
        <f t="shared" si="0"/>
        <v>104.69265161290322</v>
      </c>
    </row>
    <row r="49" spans="1:7" ht="27.75">
      <c r="A49" s="8" t="s">
        <v>171</v>
      </c>
      <c r="B49" s="9" t="s">
        <v>130</v>
      </c>
      <c r="C49" s="10">
        <v>0</v>
      </c>
      <c r="D49" s="39"/>
      <c r="E49" s="40"/>
      <c r="F49" s="13">
        <v>550</v>
      </c>
      <c r="G49" s="13"/>
    </row>
    <row r="50" spans="1:7" ht="13.5">
      <c r="A50" s="32" t="s">
        <v>158</v>
      </c>
      <c r="B50" s="33" t="s">
        <v>101</v>
      </c>
      <c r="C50" s="34">
        <f>C51+C52+C53+C54</f>
        <v>1206000</v>
      </c>
      <c r="D50" s="39"/>
      <c r="E50" s="40"/>
      <c r="F50" s="14">
        <f>F51+F52+F53+F54</f>
        <v>1234182.27</v>
      </c>
      <c r="G50" s="14">
        <f t="shared" si="0"/>
        <v>102.33683830845773</v>
      </c>
    </row>
    <row r="51" spans="1:7" ht="84">
      <c r="A51" s="8" t="s">
        <v>102</v>
      </c>
      <c r="B51" s="9" t="s">
        <v>103</v>
      </c>
      <c r="C51" s="10">
        <v>480000</v>
      </c>
      <c r="D51" s="39"/>
      <c r="E51" s="40"/>
      <c r="F51" s="13">
        <v>483904.8</v>
      </c>
      <c r="G51" s="13">
        <f t="shared" si="0"/>
        <v>100.8135</v>
      </c>
    </row>
    <row r="52" spans="1:7" ht="55.5">
      <c r="A52" s="8" t="s">
        <v>133</v>
      </c>
      <c r="B52" s="9" t="s">
        <v>159</v>
      </c>
      <c r="C52" s="10">
        <v>130000</v>
      </c>
      <c r="D52" s="39"/>
      <c r="E52" s="40"/>
      <c r="F52" s="13">
        <v>131264.07</v>
      </c>
      <c r="G52" s="13"/>
    </row>
    <row r="53" spans="1:7" ht="55.5">
      <c r="A53" s="8" t="s">
        <v>104</v>
      </c>
      <c r="B53" s="9" t="s">
        <v>160</v>
      </c>
      <c r="C53" s="10">
        <v>510000</v>
      </c>
      <c r="D53" s="39"/>
      <c r="E53" s="40"/>
      <c r="F53" s="13">
        <v>515269</v>
      </c>
      <c r="G53" s="13">
        <f t="shared" si="0"/>
        <v>101.03313725490194</v>
      </c>
    </row>
    <row r="54" spans="1:7" ht="42">
      <c r="A54" s="8" t="s">
        <v>161</v>
      </c>
      <c r="B54" s="9" t="s">
        <v>134</v>
      </c>
      <c r="C54" s="10">
        <v>86000</v>
      </c>
      <c r="D54" s="39"/>
      <c r="E54" s="40"/>
      <c r="F54" s="13">
        <v>103744.4</v>
      </c>
      <c r="G54" s="13">
        <f t="shared" si="0"/>
        <v>120.63302325581395</v>
      </c>
    </row>
    <row r="55" spans="1:7" ht="13.5" hidden="1">
      <c r="A55" s="8"/>
      <c r="B55" s="9"/>
      <c r="C55" s="10"/>
      <c r="D55" s="39"/>
      <c r="E55" s="40"/>
      <c r="F55" s="13"/>
      <c r="G55" s="13"/>
    </row>
    <row r="56" spans="1:7" ht="13.5" hidden="1">
      <c r="A56" s="8"/>
      <c r="B56" s="9"/>
      <c r="C56" s="10"/>
      <c r="D56" s="39"/>
      <c r="E56" s="40"/>
      <c r="F56" s="13"/>
      <c r="G56" s="13"/>
    </row>
    <row r="57" spans="1:7" ht="14.25" thickBot="1">
      <c r="A57" s="32" t="s">
        <v>30</v>
      </c>
      <c r="B57" s="33" t="s">
        <v>31</v>
      </c>
      <c r="C57" s="34">
        <v>1140000</v>
      </c>
      <c r="D57" s="39"/>
      <c r="E57" s="40"/>
      <c r="F57" s="14">
        <v>1177927.71</v>
      </c>
      <c r="G57" s="14">
        <f t="shared" si="0"/>
        <v>103.32699210526314</v>
      </c>
    </row>
    <row r="58" spans="1:7" ht="15">
      <c r="A58" s="32" t="s">
        <v>32</v>
      </c>
      <c r="B58" s="33" t="s">
        <v>33</v>
      </c>
      <c r="C58" s="19">
        <f>C59</f>
        <v>479781207.21</v>
      </c>
      <c r="D58" s="47" t="e">
        <f>D59</f>
        <v>#REF!</v>
      </c>
      <c r="E58" s="48" t="e">
        <f>E59</f>
        <v>#REF!</v>
      </c>
      <c r="F58" s="14">
        <f>F59+F95+F94</f>
        <v>475335411.85</v>
      </c>
      <c r="G58" s="14">
        <f t="shared" si="0"/>
        <v>99.07337025852827</v>
      </c>
    </row>
    <row r="59" spans="1:7" ht="27.75">
      <c r="A59" s="8" t="s">
        <v>34</v>
      </c>
      <c r="B59" s="9" t="s">
        <v>35</v>
      </c>
      <c r="C59" s="17">
        <v>479781207.21</v>
      </c>
      <c r="D59" s="18" t="e">
        <f>D60+D64+D73+D89</f>
        <v>#REF!</v>
      </c>
      <c r="E59" s="12" t="e">
        <f>E60+E64+E73+E89</f>
        <v>#REF!</v>
      </c>
      <c r="F59" s="13">
        <v>475497685.46</v>
      </c>
      <c r="G59" s="13">
        <f t="shared" si="0"/>
        <v>99.10719267748954</v>
      </c>
    </row>
    <row r="60" spans="1:7" ht="27.75">
      <c r="A60" s="32" t="s">
        <v>162</v>
      </c>
      <c r="B60" s="33" t="s">
        <v>36</v>
      </c>
      <c r="C60" s="19">
        <f>C62+C61+C63</f>
        <v>168065300</v>
      </c>
      <c r="D60" s="49" t="e">
        <f>D61+#REF!+D62+#REF!</f>
        <v>#REF!</v>
      </c>
      <c r="E60" s="44" t="e">
        <f>E61+#REF!+E62+#REF!</f>
        <v>#REF!</v>
      </c>
      <c r="F60" s="19">
        <f>F62+F61+F63</f>
        <v>166234000</v>
      </c>
      <c r="G60" s="14">
        <f t="shared" si="0"/>
        <v>98.91036400732335</v>
      </c>
    </row>
    <row r="61" spans="1:7" ht="30" customHeight="1">
      <c r="A61" s="8" t="s">
        <v>75</v>
      </c>
      <c r="B61" s="9" t="s">
        <v>65</v>
      </c>
      <c r="C61" s="10">
        <v>142343000</v>
      </c>
      <c r="D61" s="15">
        <v>94199</v>
      </c>
      <c r="E61" s="16">
        <v>81173</v>
      </c>
      <c r="F61" s="13">
        <v>142343000</v>
      </c>
      <c r="G61" s="13">
        <f t="shared" si="0"/>
        <v>100</v>
      </c>
    </row>
    <row r="62" spans="1:7" ht="27.75">
      <c r="A62" s="8" t="s">
        <v>76</v>
      </c>
      <c r="B62" s="9" t="s">
        <v>37</v>
      </c>
      <c r="C62" s="10">
        <v>23191000</v>
      </c>
      <c r="D62" s="15">
        <v>0</v>
      </c>
      <c r="E62" s="16">
        <v>0</v>
      </c>
      <c r="F62" s="13">
        <v>23191000</v>
      </c>
      <c r="G62" s="13">
        <f t="shared" si="0"/>
        <v>100</v>
      </c>
    </row>
    <row r="63" spans="1:7" ht="42">
      <c r="A63" s="8" t="s">
        <v>143</v>
      </c>
      <c r="B63" s="9" t="s">
        <v>144</v>
      </c>
      <c r="C63" s="10">
        <v>2531300</v>
      </c>
      <c r="D63" s="11"/>
      <c r="E63" s="12"/>
      <c r="F63" s="13">
        <v>700000</v>
      </c>
      <c r="G63" s="13">
        <f t="shared" si="0"/>
        <v>27.653774740252047</v>
      </c>
    </row>
    <row r="64" spans="1:7" ht="27.75">
      <c r="A64" s="32" t="s">
        <v>77</v>
      </c>
      <c r="B64" s="33" t="s">
        <v>38</v>
      </c>
      <c r="C64" s="19">
        <f>SUM(C66:C72)</f>
        <v>17252337.21</v>
      </c>
      <c r="D64" s="49">
        <f>SUM(D65:D71)</f>
        <v>1637</v>
      </c>
      <c r="E64" s="44">
        <f>SUM(E65:E71)</f>
        <v>1769</v>
      </c>
      <c r="F64" s="19">
        <f>SUM(F66:F72)</f>
        <v>16277214.559999999</v>
      </c>
      <c r="G64" s="14">
        <f t="shared" si="0"/>
        <v>94.34788088054069</v>
      </c>
    </row>
    <row r="65" spans="1:7" ht="35.25" customHeight="1" hidden="1">
      <c r="A65" s="8" t="s">
        <v>107</v>
      </c>
      <c r="B65" s="9" t="s">
        <v>61</v>
      </c>
      <c r="C65" s="10">
        <f>6628710+3844705-6628710-3844705</f>
        <v>0</v>
      </c>
      <c r="D65" s="15"/>
      <c r="E65" s="16"/>
      <c r="F65" s="13">
        <v>0</v>
      </c>
      <c r="G65" s="13"/>
    </row>
    <row r="66" spans="1:7" ht="59.25" customHeight="1">
      <c r="A66" s="8" t="s">
        <v>145</v>
      </c>
      <c r="B66" s="9" t="s">
        <v>146</v>
      </c>
      <c r="C66" s="10">
        <v>5123958</v>
      </c>
      <c r="D66" s="15"/>
      <c r="E66" s="16"/>
      <c r="F66" s="13">
        <v>5123958</v>
      </c>
      <c r="G66" s="14">
        <f t="shared" si="0"/>
        <v>100</v>
      </c>
    </row>
    <row r="67" spans="1:7" ht="28.5" customHeight="1">
      <c r="A67" s="8" t="s">
        <v>163</v>
      </c>
      <c r="B67" s="9" t="s">
        <v>164</v>
      </c>
      <c r="C67" s="10">
        <v>5279.21</v>
      </c>
      <c r="D67" s="15"/>
      <c r="E67" s="16"/>
      <c r="F67" s="13">
        <v>5279.21</v>
      </c>
      <c r="G67" s="14"/>
    </row>
    <row r="68" spans="1:11" ht="13.5">
      <c r="A68" s="8" t="s">
        <v>78</v>
      </c>
      <c r="B68" s="9" t="s">
        <v>39</v>
      </c>
      <c r="C68" s="10">
        <v>10006565</v>
      </c>
      <c r="D68" s="15">
        <v>1300</v>
      </c>
      <c r="E68" s="16">
        <v>1400</v>
      </c>
      <c r="F68" s="13">
        <v>9730663.35</v>
      </c>
      <c r="G68" s="13">
        <f t="shared" si="0"/>
        <v>97.24279360599766</v>
      </c>
      <c r="K68" s="3"/>
    </row>
    <row r="69" spans="1:11" ht="13.5">
      <c r="A69" s="8" t="s">
        <v>79</v>
      </c>
      <c r="B69" s="9" t="s">
        <v>39</v>
      </c>
      <c r="C69" s="10">
        <v>1278605</v>
      </c>
      <c r="D69" s="15"/>
      <c r="E69" s="16"/>
      <c r="F69" s="13">
        <v>1276922</v>
      </c>
      <c r="G69" s="13">
        <f t="shared" si="0"/>
        <v>99.86837217123349</v>
      </c>
      <c r="K69" s="3"/>
    </row>
    <row r="70" spans="1:11" ht="13.5" hidden="1">
      <c r="A70" s="8" t="s">
        <v>80</v>
      </c>
      <c r="B70" s="9" t="s">
        <v>39</v>
      </c>
      <c r="C70" s="10"/>
      <c r="D70" s="15"/>
      <c r="E70" s="16"/>
      <c r="F70" s="13"/>
      <c r="G70" s="13"/>
      <c r="K70" s="3"/>
    </row>
    <row r="71" spans="1:7" ht="13.5" hidden="1">
      <c r="A71" s="8" t="s">
        <v>81</v>
      </c>
      <c r="B71" s="9" t="s">
        <v>39</v>
      </c>
      <c r="C71" s="10"/>
      <c r="D71" s="15">
        <v>337</v>
      </c>
      <c r="E71" s="16">
        <v>369</v>
      </c>
      <c r="F71" s="13"/>
      <c r="G71" s="13"/>
    </row>
    <row r="72" spans="1:7" ht="13.5">
      <c r="A72" s="8" t="s">
        <v>81</v>
      </c>
      <c r="B72" s="9" t="s">
        <v>39</v>
      </c>
      <c r="C72" s="10">
        <v>837930</v>
      </c>
      <c r="D72" s="11"/>
      <c r="E72" s="12"/>
      <c r="F72" s="13">
        <v>140392</v>
      </c>
      <c r="G72" s="13"/>
    </row>
    <row r="73" spans="1:7" ht="27.75">
      <c r="A73" s="32" t="s">
        <v>83</v>
      </c>
      <c r="B73" s="33" t="s">
        <v>40</v>
      </c>
      <c r="C73" s="19">
        <f>SUM(C75:C88)+C74</f>
        <v>291236469</v>
      </c>
      <c r="D73" s="49">
        <f>SUM(D82:D83)</f>
        <v>0</v>
      </c>
      <c r="E73" s="44">
        <f>SUM(E82:E83)</f>
        <v>0</v>
      </c>
      <c r="F73" s="14">
        <f>SUM(F75:F88)+F74</f>
        <v>289760721.4999999</v>
      </c>
      <c r="G73" s="14">
        <f t="shared" si="0"/>
        <v>99.493282038109</v>
      </c>
    </row>
    <row r="74" spans="1:7" ht="42.75" customHeight="1">
      <c r="A74" s="8" t="s">
        <v>84</v>
      </c>
      <c r="B74" s="9" t="s">
        <v>82</v>
      </c>
      <c r="C74" s="17">
        <v>6103000</v>
      </c>
      <c r="D74" s="49"/>
      <c r="E74" s="44"/>
      <c r="F74" s="13">
        <v>5804057.77</v>
      </c>
      <c r="G74" s="13">
        <f t="shared" si="0"/>
        <v>95.10171669670653</v>
      </c>
    </row>
    <row r="75" spans="1:7" ht="27.75">
      <c r="A75" s="8" t="s">
        <v>85</v>
      </c>
      <c r="B75" s="9" t="s">
        <v>43</v>
      </c>
      <c r="C75" s="10">
        <v>160389375</v>
      </c>
      <c r="D75" s="49"/>
      <c r="E75" s="44"/>
      <c r="F75" s="13">
        <v>160213588.64</v>
      </c>
      <c r="G75" s="13">
        <f t="shared" si="0"/>
        <v>99.89040024627566</v>
      </c>
    </row>
    <row r="76" spans="1:7" ht="27.75">
      <c r="A76" s="8" t="s">
        <v>86</v>
      </c>
      <c r="B76" s="9" t="s">
        <v>44</v>
      </c>
      <c r="C76" s="10">
        <v>95665105</v>
      </c>
      <c r="D76" s="49"/>
      <c r="E76" s="44"/>
      <c r="F76" s="13">
        <v>95100462.53</v>
      </c>
      <c r="G76" s="13">
        <f t="shared" si="0"/>
        <v>99.40977175533335</v>
      </c>
    </row>
    <row r="77" spans="1:9" ht="27.75">
      <c r="A77" s="8" t="s">
        <v>87</v>
      </c>
      <c r="B77" s="9" t="s">
        <v>44</v>
      </c>
      <c r="C77" s="10">
        <v>477762</v>
      </c>
      <c r="D77" s="49"/>
      <c r="E77" s="44"/>
      <c r="F77" s="13">
        <v>461179</v>
      </c>
      <c r="G77" s="13">
        <f t="shared" si="0"/>
        <v>96.52902491198546</v>
      </c>
      <c r="I77" s="6"/>
    </row>
    <row r="78" spans="1:7" ht="64.5" customHeight="1">
      <c r="A78" s="8" t="s">
        <v>88</v>
      </c>
      <c r="B78" s="9" t="s">
        <v>66</v>
      </c>
      <c r="C78" s="10">
        <v>12118897</v>
      </c>
      <c r="D78" s="49"/>
      <c r="E78" s="44"/>
      <c r="F78" s="13">
        <v>12118240</v>
      </c>
      <c r="G78" s="13">
        <f t="shared" si="0"/>
        <v>99.99457871454803</v>
      </c>
    </row>
    <row r="79" spans="1:7" ht="63" customHeight="1">
      <c r="A79" s="50" t="s">
        <v>89</v>
      </c>
      <c r="B79" s="51" t="s">
        <v>63</v>
      </c>
      <c r="C79" s="52">
        <v>1645</v>
      </c>
      <c r="D79" s="49"/>
      <c r="E79" s="44"/>
      <c r="F79" s="13">
        <v>0</v>
      </c>
      <c r="G79" s="13">
        <f t="shared" si="0"/>
        <v>0</v>
      </c>
    </row>
    <row r="80" spans="1:7" ht="55.5">
      <c r="A80" s="53" t="s">
        <v>90</v>
      </c>
      <c r="B80" s="54" t="s">
        <v>57</v>
      </c>
      <c r="C80" s="10">
        <v>92743</v>
      </c>
      <c r="D80" s="49"/>
      <c r="E80" s="44"/>
      <c r="F80" s="13">
        <v>92742.28</v>
      </c>
      <c r="G80" s="13">
        <f t="shared" si="0"/>
        <v>99.99922366108494</v>
      </c>
    </row>
    <row r="81" spans="1:7" ht="55.5">
      <c r="A81" s="8" t="s">
        <v>91</v>
      </c>
      <c r="B81" s="9" t="s">
        <v>48</v>
      </c>
      <c r="C81" s="10">
        <v>1202975</v>
      </c>
      <c r="D81" s="49"/>
      <c r="E81" s="44"/>
      <c r="F81" s="13">
        <v>1202974.14</v>
      </c>
      <c r="G81" s="13">
        <f t="shared" si="0"/>
        <v>99.99992851056754</v>
      </c>
    </row>
    <row r="82" spans="1:7" ht="27.75">
      <c r="A82" s="8" t="s">
        <v>92</v>
      </c>
      <c r="B82" s="9" t="s">
        <v>41</v>
      </c>
      <c r="C82" s="10">
        <v>5827456</v>
      </c>
      <c r="D82" s="15"/>
      <c r="E82" s="16"/>
      <c r="F82" s="13">
        <v>5724573.15</v>
      </c>
      <c r="G82" s="13">
        <f t="shared" si="0"/>
        <v>98.23451519839877</v>
      </c>
    </row>
    <row r="83" spans="1:7" ht="42">
      <c r="A83" s="8" t="s">
        <v>93</v>
      </c>
      <c r="B83" s="9" t="s">
        <v>42</v>
      </c>
      <c r="C83" s="10">
        <v>139838</v>
      </c>
      <c r="D83" s="15"/>
      <c r="E83" s="16"/>
      <c r="F83" s="13">
        <v>87398.65</v>
      </c>
      <c r="G83" s="13">
        <f t="shared" si="0"/>
        <v>62.49992848867976</v>
      </c>
    </row>
    <row r="84" spans="1:7" ht="90" customHeight="1" hidden="1">
      <c r="A84" s="55" t="s">
        <v>94</v>
      </c>
      <c r="B84" s="56" t="s">
        <v>59</v>
      </c>
      <c r="C84" s="57">
        <v>0</v>
      </c>
      <c r="D84" s="15"/>
      <c r="E84" s="16"/>
      <c r="F84" s="13">
        <v>0</v>
      </c>
      <c r="G84" s="13"/>
    </row>
    <row r="85" spans="1:7" ht="84">
      <c r="A85" s="55" t="s">
        <v>95</v>
      </c>
      <c r="B85" s="58" t="s">
        <v>49</v>
      </c>
      <c r="C85" s="10">
        <v>4432722</v>
      </c>
      <c r="D85" s="11"/>
      <c r="E85" s="12"/>
      <c r="F85" s="13">
        <v>4181791.78</v>
      </c>
      <c r="G85" s="13">
        <f t="shared" si="0"/>
        <v>94.33913924672018</v>
      </c>
    </row>
    <row r="86" spans="1:7" ht="56.25" customHeight="1">
      <c r="A86" s="59" t="s">
        <v>96</v>
      </c>
      <c r="B86" s="60" t="s">
        <v>58</v>
      </c>
      <c r="C86" s="61">
        <v>105455</v>
      </c>
      <c r="D86" s="11"/>
      <c r="E86" s="12"/>
      <c r="F86" s="13">
        <v>102205.19</v>
      </c>
      <c r="G86" s="13">
        <f t="shared" si="0"/>
        <v>96.91829690389265</v>
      </c>
    </row>
    <row r="87" spans="1:7" ht="58.5" customHeight="1">
      <c r="A87" s="59" t="s">
        <v>97</v>
      </c>
      <c r="B87" s="60" t="s">
        <v>67</v>
      </c>
      <c r="C87" s="52">
        <v>3175045</v>
      </c>
      <c r="D87" s="11"/>
      <c r="E87" s="12"/>
      <c r="F87" s="13">
        <v>3175045</v>
      </c>
      <c r="G87" s="13">
        <f t="shared" si="0"/>
        <v>100</v>
      </c>
    </row>
    <row r="88" spans="1:7" ht="27.75">
      <c r="A88" s="59" t="s">
        <v>98</v>
      </c>
      <c r="B88" s="62" t="s">
        <v>62</v>
      </c>
      <c r="C88" s="52">
        <v>1504451</v>
      </c>
      <c r="D88" s="11"/>
      <c r="E88" s="12"/>
      <c r="F88" s="13">
        <v>1496463.37</v>
      </c>
      <c r="G88" s="13">
        <f t="shared" si="0"/>
        <v>99.46906678914767</v>
      </c>
    </row>
    <row r="89" spans="1:7" ht="13.5">
      <c r="A89" s="27" t="s">
        <v>99</v>
      </c>
      <c r="B89" s="28" t="s">
        <v>45</v>
      </c>
      <c r="C89" s="19">
        <f>SUM(C90:C93)</f>
        <v>3227101</v>
      </c>
      <c r="D89" s="49" t="e">
        <f>SUM(#REF!)</f>
        <v>#REF!</v>
      </c>
      <c r="E89" s="44" t="e">
        <f>SUM(#REF!)</f>
        <v>#REF!</v>
      </c>
      <c r="F89" s="19">
        <f>SUM(F90:F93)</f>
        <v>3225749.4</v>
      </c>
      <c r="G89" s="14">
        <f t="shared" si="0"/>
        <v>99.95811720798326</v>
      </c>
    </row>
    <row r="90" spans="1:7" ht="27.75">
      <c r="A90" s="63" t="s">
        <v>165</v>
      </c>
      <c r="B90" s="37" t="s">
        <v>166</v>
      </c>
      <c r="C90" s="17">
        <v>150000</v>
      </c>
      <c r="D90" s="64"/>
      <c r="E90" s="65"/>
      <c r="F90" s="13">
        <v>150000</v>
      </c>
      <c r="G90" s="13">
        <f t="shared" si="0"/>
        <v>100</v>
      </c>
    </row>
    <row r="91" spans="1:7" ht="55.5">
      <c r="A91" s="66" t="s">
        <v>100</v>
      </c>
      <c r="B91" s="37" t="s">
        <v>64</v>
      </c>
      <c r="C91" s="17">
        <v>1225266</v>
      </c>
      <c r="D91" s="67"/>
      <c r="E91" s="68"/>
      <c r="F91" s="13">
        <v>1225266</v>
      </c>
      <c r="G91" s="13">
        <f t="shared" si="0"/>
        <v>100</v>
      </c>
    </row>
    <row r="92" spans="1:7" ht="75.75" customHeight="1">
      <c r="A92" s="66" t="s">
        <v>167</v>
      </c>
      <c r="B92" s="37" t="s">
        <v>168</v>
      </c>
      <c r="C92" s="17">
        <v>370000</v>
      </c>
      <c r="D92" s="67"/>
      <c r="E92" s="68"/>
      <c r="F92" s="13">
        <v>368649.4</v>
      </c>
      <c r="G92" s="13">
        <f t="shared" si="0"/>
        <v>99.63497297297297</v>
      </c>
    </row>
    <row r="93" spans="1:7" ht="27.75">
      <c r="A93" s="66" t="s">
        <v>106</v>
      </c>
      <c r="B93" s="37" t="s">
        <v>105</v>
      </c>
      <c r="C93" s="17">
        <v>1481835</v>
      </c>
      <c r="D93" s="67"/>
      <c r="E93" s="68"/>
      <c r="F93" s="13">
        <v>1481834</v>
      </c>
      <c r="G93" s="13">
        <f t="shared" si="0"/>
        <v>99.99993251610334</v>
      </c>
    </row>
    <row r="94" spans="1:7" ht="55.5">
      <c r="A94" s="27" t="s">
        <v>173</v>
      </c>
      <c r="B94" s="28" t="s">
        <v>172</v>
      </c>
      <c r="C94" s="17"/>
      <c r="D94" s="67"/>
      <c r="E94" s="68"/>
      <c r="F94" s="14">
        <v>-573.34</v>
      </c>
      <c r="G94" s="13"/>
    </row>
    <row r="95" spans="1:7" ht="42" thickBot="1">
      <c r="A95" s="27" t="s">
        <v>135</v>
      </c>
      <c r="B95" s="28" t="s">
        <v>136</v>
      </c>
      <c r="C95" s="19"/>
      <c r="D95" s="67"/>
      <c r="E95" s="68"/>
      <c r="F95" s="14">
        <v>-161700.27</v>
      </c>
      <c r="G95" s="14"/>
    </row>
    <row r="96" spans="1:7" ht="16.5" thickBot="1">
      <c r="A96" s="69"/>
      <c r="B96" s="70" t="s">
        <v>46</v>
      </c>
      <c r="C96" s="19">
        <f>C58+C6</f>
        <v>520270207.21</v>
      </c>
      <c r="D96" s="71" t="e">
        <f>#REF!+D58+D6</f>
        <v>#REF!</v>
      </c>
      <c r="E96" s="72" t="e">
        <f>#REF!+E58+E6</f>
        <v>#REF!</v>
      </c>
      <c r="F96" s="14">
        <f>F58+F6</f>
        <v>516703200.47</v>
      </c>
      <c r="G96" s="14">
        <f>F96/C96*100</f>
        <v>99.31439342661415</v>
      </c>
    </row>
    <row r="100" ht="13.5">
      <c r="C100" s="7"/>
    </row>
  </sheetData>
  <sheetProtection selectLockedCells="1" selectUnlockedCells="1"/>
  <autoFilter ref="A5:E96"/>
  <mergeCells count="4">
    <mergeCell ref="A4:G4"/>
    <mergeCell ref="B2:G2"/>
    <mergeCell ref="B1:G1"/>
    <mergeCell ref="C3:G3"/>
  </mergeCells>
  <printOptions horizontalCentered="1"/>
  <pageMargins left="0.5118110236220472" right="0.4724409448818898" top="0.5511811023622047" bottom="0.4330708661417323" header="0.5118110236220472" footer="0.5118110236220472"/>
  <pageSetup fitToHeight="0" fitToWidth="1" horizontalDpi="600" verticalDpi="600" orientation="portrait" paperSize="9" scale="73" r:id="rId1"/>
  <rowBreaks count="3" manualBreakCount="3">
    <brk id="28" max="6" man="1"/>
    <brk id="53" max="6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2020-03-29T16:52:11Z</cp:lastPrinted>
  <dcterms:created xsi:type="dcterms:W3CDTF">2013-10-22T04:30:45Z</dcterms:created>
  <dcterms:modified xsi:type="dcterms:W3CDTF">2020-03-29T16:52:15Z</dcterms:modified>
  <cp:category/>
  <cp:version/>
  <cp:contentType/>
  <cp:contentStatus/>
</cp:coreProperties>
</file>