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" yWindow="1530" windowWidth="11030" windowHeight="8190" firstSheet="1" activeTab="1"/>
  </bookViews>
  <sheets>
    <sheet name="Прил.1_к поясн." sheetId="1" state="hidden" r:id="rId1"/>
    <sheet name="Приложение №4 Табл.№1" sheetId="2" r:id="rId2"/>
  </sheets>
  <definedNames>
    <definedName name="_xlnm.Print_Titles" localSheetId="1">'Приложение №4 Табл.№1'!$12:$12</definedName>
    <definedName name="_xlnm.Print_Area" localSheetId="1">'Приложение №4 Табл.№1'!$G$1:$J$526</definedName>
  </definedNames>
  <calcPr fullCalcOnLoad="1"/>
</workbook>
</file>

<file path=xl/sharedStrings.xml><?xml version="1.0" encoding="utf-8"?>
<sst xmlns="http://schemas.openxmlformats.org/spreadsheetml/2006/main" count="1035" uniqueCount="696">
  <si>
    <t/>
  </si>
  <si>
    <t>Иные бюджетные ассигнования</t>
  </si>
  <si>
    <t>Закупка товаров, работ и услуг для государственных (муниципальных) нужд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</si>
  <si>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</si>
  <si>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Предоставление субсидий бюджетным, автономным учреждениям и иным некоммерческим организациям</t>
  </si>
  <si>
    <t>Социальное обеспечение и иные выплаты населению</t>
  </si>
  <si>
    <t>Межбюджетные трансферты</t>
  </si>
  <si>
    <t>Субвенция на осуществление первичного воинского учета на территориях, где отсутствуют военные комиссариаты</t>
  </si>
  <si>
    <t>5005118</t>
  </si>
  <si>
    <t>Непрограммные расходы</t>
  </si>
  <si>
    <t>5000000</t>
  </si>
  <si>
    <t>Дотации поселениям Ярославской области на выравнивание бюджетной обеспеченности</t>
  </si>
  <si>
    <t>3617300</t>
  </si>
  <si>
    <t>3610000</t>
  </si>
  <si>
    <t>3600000</t>
  </si>
  <si>
    <t>Субсидия на мероприятия по строительству и (или) реконструкции объектов газификации в сельской местности за счет средств областного бюджета</t>
  </si>
  <si>
    <t>2517260</t>
  </si>
  <si>
    <t>2510000</t>
  </si>
  <si>
    <t>2500000</t>
  </si>
  <si>
    <t>2437256</t>
  </si>
  <si>
    <t>2437255</t>
  </si>
  <si>
    <t>Капитальные вложения в объекты недвижимого имущества государственной (муниципальной) собственности</t>
  </si>
  <si>
    <t>2417244</t>
  </si>
  <si>
    <t>2417242</t>
  </si>
  <si>
    <t>2410000</t>
  </si>
  <si>
    <t>2400000</t>
  </si>
  <si>
    <t>2337235</t>
  </si>
  <si>
    <t>2330000</t>
  </si>
  <si>
    <t>2300000</t>
  </si>
  <si>
    <t>2157227</t>
  </si>
  <si>
    <t>2150000</t>
  </si>
  <si>
    <t>2147226</t>
  </si>
  <si>
    <t>2140000</t>
  </si>
  <si>
    <t>2100000</t>
  </si>
  <si>
    <t>1517008</t>
  </si>
  <si>
    <t>1510000</t>
  </si>
  <si>
    <t>1500000</t>
  </si>
  <si>
    <t>1410000</t>
  </si>
  <si>
    <t>1400000</t>
  </si>
  <si>
    <t>1327195</t>
  </si>
  <si>
    <t>1317188</t>
  </si>
  <si>
    <t>1310000</t>
  </si>
  <si>
    <t>1300000</t>
  </si>
  <si>
    <t>1130000</t>
  </si>
  <si>
    <t>1117281</t>
  </si>
  <si>
    <t>1117172</t>
  </si>
  <si>
    <t>1117169</t>
  </si>
  <si>
    <t>1117168</t>
  </si>
  <si>
    <t>1117160</t>
  </si>
  <si>
    <t>1117159</t>
  </si>
  <si>
    <t>1117158</t>
  </si>
  <si>
    <t>Обеспечение деятельности учреждений, подведомственных учредителю в сфере культуры</t>
  </si>
  <si>
    <t>1117156</t>
  </si>
  <si>
    <t>1100000</t>
  </si>
  <si>
    <t xml:space="preserve">Субсидия на реализацию мероприятий по обеспечению безопасности граждан на водных объектах </t>
  </si>
  <si>
    <t>1017144</t>
  </si>
  <si>
    <t>1010000</t>
  </si>
  <si>
    <t>1000000</t>
  </si>
  <si>
    <t>0810000</t>
  </si>
  <si>
    <t>0800000</t>
  </si>
  <si>
    <t>04.0.0000</t>
  </si>
  <si>
    <t>03.2.7093</t>
  </si>
  <si>
    <t>03.2.7092</t>
  </si>
  <si>
    <t>0327092</t>
  </si>
  <si>
    <t>0320000</t>
  </si>
  <si>
    <t>0317304</t>
  </si>
  <si>
    <t>03.1.7089</t>
  </si>
  <si>
    <t>0317089</t>
  </si>
  <si>
    <t>0317086</t>
  </si>
  <si>
    <t>0317085</t>
  </si>
  <si>
    <t>0317084</t>
  </si>
  <si>
    <t>0317083</t>
  </si>
  <si>
    <t>0317075</t>
  </si>
  <si>
    <t>0317074</t>
  </si>
  <si>
    <t>0315385</t>
  </si>
  <si>
    <t>0315381</t>
  </si>
  <si>
    <t>0315270</t>
  </si>
  <si>
    <t>0315250</t>
  </si>
  <si>
    <t>0315220</t>
  </si>
  <si>
    <t>0250000</t>
  </si>
  <si>
    <t>02.1.7323</t>
  </si>
  <si>
    <t>0217323</t>
  </si>
  <si>
    <t>0217053</t>
  </si>
  <si>
    <t>0217051</t>
  </si>
  <si>
    <t>0217050</t>
  </si>
  <si>
    <t>0217049</t>
  </si>
  <si>
    <t>02.1.7047</t>
  </si>
  <si>
    <t>0217047</t>
  </si>
  <si>
    <t>0217046</t>
  </si>
  <si>
    <t>0217043</t>
  </si>
  <si>
    <t>0210000</t>
  </si>
  <si>
    <t>0200000</t>
  </si>
  <si>
    <t>Вид расходов</t>
  </si>
  <si>
    <t>Код целевой классификации</t>
  </si>
  <si>
    <t>Наименование</t>
  </si>
  <si>
    <t>2014 год                    (руб.)</t>
  </si>
  <si>
    <t>Итого</t>
  </si>
  <si>
    <t>Обеспечение деятельности  учреждений, подведомственных учредителю в сфере дошкольного образования</t>
  </si>
  <si>
    <t>Обеспечение деятельности  учреждений, подведомственных учредителю в сфере общего образования (школы)</t>
  </si>
  <si>
    <t>Обеспечение деятельности  учреждений, подведомственных учредителю в сфере общего образования (дополнительное образование)</t>
  </si>
  <si>
    <t>Обеспечение деятельности прочих учреждений в сфере  образования</t>
  </si>
  <si>
    <t>Поддержка материально-технической базы образовательных учреждений района</t>
  </si>
  <si>
    <t>02.1.6005</t>
  </si>
  <si>
    <t>Расходы на выплату ежемесячного денежного вознаграждения за класссное руководство за счет средств федерального бюджета</t>
  </si>
  <si>
    <t>Ежегодное единовременное вознаграждение Почетным гражданам Первомайского муниципального района</t>
  </si>
  <si>
    <t xml:space="preserve">                                                                   </t>
  </si>
  <si>
    <t>Обеспечение деятельности учреждений, подведомственных учредителю в сфере дополнительного образования</t>
  </si>
  <si>
    <t>Обеспечение деятельности учреждений, подведомственных учредителю в сфере молодежной политики</t>
  </si>
  <si>
    <t xml:space="preserve">Обеспечение деятельности учреждений, подведомственных учредителю в библиотечной сфере </t>
  </si>
  <si>
    <t xml:space="preserve">Обеспечение деятельности прочих учреждений </t>
  </si>
  <si>
    <t>11.2.0000</t>
  </si>
  <si>
    <t>11.2.6125</t>
  </si>
  <si>
    <t>11.4.6136</t>
  </si>
  <si>
    <t>Дотации поселениям  муниципального района на выравнивание бюджетной обеспеченности из РФФПП</t>
  </si>
  <si>
    <t>Обслуживание муниципального долга</t>
  </si>
  <si>
    <t>Процентные платежи по муниципальному долгу муниципального района</t>
  </si>
  <si>
    <t>Высшее должностное лицо муниципального района</t>
  </si>
  <si>
    <t>Председатель представительного органа местного самоуправления</t>
  </si>
  <si>
    <t>Депутаты представительного органа местного самоуправления</t>
  </si>
  <si>
    <t>Руководитель контрольно-счетной палаты муниципального района и его заместители</t>
  </si>
  <si>
    <t>Расходы на осуществление полномочий Российской Федерации по государственной регистрации актов гражданского состояния, производимые за счет средств федерального бюджета</t>
  </si>
  <si>
    <t>04.1.0000</t>
  </si>
  <si>
    <t xml:space="preserve"> Мероприятия на обеспечение казначейской системы исполнения областного и местных бюджетов в муниципальных районах (городских округах) Ярославской области</t>
  </si>
  <si>
    <t>Расходы на реализацию мероприятий патриотического воспитания молодежи Ярославской области</t>
  </si>
  <si>
    <t>"Транзитные средства"</t>
  </si>
  <si>
    <t>Расходы на обеспечение профилактики безнадзорности, правонарушений несовершеннолетних и защиты их прав</t>
  </si>
  <si>
    <t>Расходы на реализацию отдельных полномочий в сфере законодательства об административных правонарушениях</t>
  </si>
  <si>
    <t xml:space="preserve">Расходы на обеспечение деятельности органов опеки и попечительства </t>
  </si>
  <si>
    <t>Расходы на обеспечение деятельности органов местного самоуправления в сфере социальной защиты населения</t>
  </si>
  <si>
    <t xml:space="preserve">             </t>
  </si>
  <si>
    <t xml:space="preserve">Расходы на обеспечение деятельности органов местного самоуправленияы (содержание администрации муниципального района) </t>
  </si>
  <si>
    <t>Расходы на обеспечение деятельности финансовых органов местного самоуправления</t>
  </si>
  <si>
    <t>Расходы на обеспечение деятельности  органов местного самоуправления в сфере образования</t>
  </si>
  <si>
    <t>Расходы на обеспечение деятельности  органов местного самоуправления в сфере культуры</t>
  </si>
  <si>
    <t>Мероприятия  в части профилактики злоупотребления наркотическими средствами в молодежной среде</t>
  </si>
  <si>
    <t>99.0.7260</t>
  </si>
  <si>
    <t>04.1.6066</t>
  </si>
  <si>
    <t>Аудиторы контрольно-счетной палаты администрации муниципального района</t>
  </si>
  <si>
    <t xml:space="preserve">Субсидия хозяйствующим субъектам, осуществляющим пассажирские перевозки  на возмещение затрат в связи с оказанием транспортных услуг </t>
  </si>
  <si>
    <t>Расходы на финансирование дорожного хозяйства</t>
  </si>
  <si>
    <t>Предоставление гражданам субсидий на оплату жилого помещения и коммунальных услуг</t>
  </si>
  <si>
    <t xml:space="preserve">Выплата единовременного пособия при всех формах устройства детей, лишенных родительского попечения, в семью за счет средств федерального бюджета </t>
  </si>
  <si>
    <t>Содержание ребенка в семье опекуна и приемной семье, а также вознаграждение, причитающееся приемному родителю</t>
  </si>
  <si>
    <t>Государственная поддержка материально-технической базы образовательных учреждений Ярославской области</t>
  </si>
  <si>
    <t xml:space="preserve"> Организация присмотра и ухода за детьми в образовательных организациях</t>
  </si>
  <si>
    <t xml:space="preserve"> Оплата жилищно-коммунальных услуг отдельным категориям граждан за счет средств федерального бюджета</t>
  </si>
  <si>
    <t xml:space="preserve"> 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t>
  </si>
  <si>
    <t>Социальная поддержка отдельных категорий граждан в части ежемесячной денежной выплаты ветеранам труда, труженикам тыла, реабилитированным лицам</t>
  </si>
  <si>
    <t>Оплата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</t>
  </si>
  <si>
    <t>Содержание  учреждений социального обслуживания населения</t>
  </si>
  <si>
    <t>Денежные выплаты</t>
  </si>
  <si>
    <t xml:space="preserve"> Оказание социальной помощи отдельным категориям граждан</t>
  </si>
  <si>
    <t>Социальная поддержка отдельных категорий граждан в части ежемесячного пособия на ребенка</t>
  </si>
  <si>
    <t xml:space="preserve">Расходы на повышение социальной активности пожилых людей в части организации культурных программ
</t>
  </si>
  <si>
    <t xml:space="preserve">Расходы на укрепление социальной защищенности пожилых людей
</t>
  </si>
  <si>
    <t>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федерального бюджета</t>
  </si>
  <si>
    <t>Расходы на  оздоровление и отдых детей</t>
  </si>
  <si>
    <t>Расходы на оплату стоимости набора продуктов питания в лагерях с дневной формой пребывания детей, расположенных на территории Ярославской области</t>
  </si>
  <si>
    <t>Расходы на укрепление института семьи, повышение качества жизни  семей с несовершеннолетними детьми</t>
  </si>
  <si>
    <t>Реализация мероприятий по строительству и реконструкции спортивных объектов за счет средств областного бюджета</t>
  </si>
  <si>
    <t>Предоставление бесплатного проезда лицам, находящимся под диспансерным наблюдением в связи с туберкулезом, и больных туберкулезом за счет средств областного бюджета</t>
  </si>
  <si>
    <t>Предоставление бесплатного проезда детям из многодетных семей, обучающихся в общеобразовательных учреждениях, за счет средств областного бюджета</t>
  </si>
  <si>
    <t>Резервный фонд Администрации муниципального района</t>
  </si>
  <si>
    <t>Межбюджетные трансферты, передаваемые бюджетам поселений на содержание дорог по соглашению</t>
  </si>
  <si>
    <t>Расходы  на оказание (выполнение) муниципальными учреждениями услуг (работ) в сфере молодежной политики</t>
  </si>
  <si>
    <t>Оказание социальной помощи отдельным категориям граждан в части компенсации расходов по газификации жилых помещений и дорогостоящему лечению пожилых граждан</t>
  </si>
  <si>
    <t>Организация образовательного процесса в дошкольных образовательных организациях</t>
  </si>
  <si>
    <t>Приложение 1</t>
  </si>
  <si>
    <t xml:space="preserve"> </t>
  </si>
  <si>
    <t>к пояснительной записке</t>
  </si>
  <si>
    <t>к проекту решения Собрания Представителей</t>
  </si>
  <si>
    <t>Первомайского муниципального района</t>
  </si>
  <si>
    <t xml:space="preserve">от        .      . 2013 года №      </t>
  </si>
  <si>
    <t>Расходы бюджета Первомайского муниципального райолна на 2014 год по разделам и подразделам классификации расходов бюджетов Российской Федерации</t>
  </si>
  <si>
    <t>Код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</si>
  <si>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</si>
  <si>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</si>
  <si>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</si>
  <si>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</si>
  <si>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</si>
  <si>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</si>
  <si>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</si>
  <si>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</si>
  <si>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</si>
  <si>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</si>
  <si>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</si>
  <si>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Мобилизационная подготовка экономики</t>
  </si>
  <si>
    <t>Национальная безопасность и правоохранительная деятельность</t>
  </si>
  <si>
    <t>Органы юстиции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</si>
  <si>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</si>
  <si>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</si>
  <si>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</si>
  <si>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</si>
  <si>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</si>
  <si>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Топливно-энергетический комплекс</t>
  </si>
  <si>
    <t>Воспроизводство минерально-сырьевой базы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</si>
  <si>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</si>
  <si>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</si>
  <si>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</si>
  <si>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</si>
  <si>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</si>
  <si>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</si>
  <si>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</si>
  <si>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</si>
  <si>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</si>
  <si>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</si>
  <si>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</si>
  <si>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</si>
  <si>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</si>
  <si>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</si>
  <si>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</si>
  <si>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</si>
  <si>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</si>
  <si>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</si>
  <si>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</si>
  <si>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</si>
  <si>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</si>
  <si>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</si>
  <si>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</si>
  <si>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</si>
  <si>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</si>
  <si>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</si>
  <si>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</si>
  <si>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</si>
  <si>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 xml:space="preserve">Скорая медицинская помощь </t>
  </si>
  <si>
    <t>Санаторно-оздоровительная помощь</t>
  </si>
  <si>
    <t>Заготовка, переработка, хранение и обеспечение безопасности донорской крови и еe компонентов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</si>
  <si>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</si>
  <si>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</si>
  <si>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</si>
  <si>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</si>
  <si>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</si>
  <si>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</si>
  <si>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</si>
  <si>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</si>
  <si>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</si>
  <si>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</si>
  <si>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</si>
  <si>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</si>
  <si>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</si>
  <si>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</si>
  <si>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</si>
  <si>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</si>
  <si>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</si>
  <si>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</si>
  <si>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</si>
  <si>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02.1.5260</t>
  </si>
  <si>
    <t>Прочая закупка товаров, работ и услуг для государственных (муниципальных) нужд</t>
  </si>
  <si>
    <t>03.2.7089</t>
  </si>
  <si>
    <t>99.0.9503</t>
  </si>
  <si>
    <t>Субсидия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</si>
  <si>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30.0.0000</t>
  </si>
  <si>
    <t>30.1.0000</t>
  </si>
  <si>
    <t>Общепрограммные расходы муниципальной программы "Энергосбережение и повышение энергоэффективности в Первомайском муниципальном районе" на 2014-2016 годы</t>
  </si>
  <si>
    <t>21.4.6178</t>
  </si>
  <si>
    <t>21.4.0000</t>
  </si>
  <si>
    <t>Реализация мероприятий подпрограммы "Развитие правовой грамотности и правосознания граждан на территории Первомайского муниципального района на 2014 год"</t>
  </si>
  <si>
    <t>Подпрограмма "Развитие правовой грамотности и правосознания граждан на территории Первомайского муниципального района на 2014 год"</t>
  </si>
  <si>
    <t>99.0.7326</t>
  </si>
  <si>
    <t>Дотации бюджетам поселений на реализацию мероприятий, предусмотренных нормативными правовыми актами органов государственной власти, в рамках ст.8 Закона ЯО от 7.10.2008г. №40-з "О межбюджетных отношениях"</t>
  </si>
  <si>
    <t>Функционирование высшего должностного лица субъекта Российской Федерации и муниципального образованияФункционирование законодательных (представительных) органов государственной власти и представительных органов муниципальных образованийФункционирование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администрацийСудебная системаОбеспечение деятельности финансовых, налоговых и таможенных органов и органов финансового (финансово-бюджетного) надзораОбеспечение проведения выборов и референдумовРезервные фондыДругие общегосударственные вопросыМобилизационная и вневойсковая подготовкаМобилизационная подготовка экономикиОрганы юстицииЗащита населения и территории от чрезвычайных ситуаций природного и техногенного характера, гражданская оборонаОбеспечение пожарной безопасностиДругие вопросы в области национальной безопасности и правоохранительной деятельностиОбщеэкономические вопросыТопливно-энергетический комплексВоспроизводство минерально-сырьевой базыСельское хозяйство и рыболовствоВодное хозяйствоЛесное хозяйствоТранспортДорожное хозяйство (дорожные фонды)Связь и информатикаДругие вопросы в области национальной экономикиЖилищное хозяйствоКоммунальное хозяйствоДругие вопросы в области жилищно-коммунального хозяйстваОхрана объектов растительного и животного мира и среды их обитанияДругие вопросы в области охраны окружающей средыДошкольное образованиеОбщее образованиеСреднее профессиональное образованиеПрофессиональная подготовка, переподготовка и повышение квалификацииМолодежная политика и оздоровление детейДругие вопросы в области образованияКультураДругие вопросы в области культуры, кинематографииСтационарная медицинская помощьАмбулаторная помощьМедицинская помощь в дневных стационарах всех типовСкорая медицинская помощь Санаторно-оздоровительная помощьЗаготовка, переработка, хранение и обеспечение безопасности донорской крови и еe компонентовДругие вопросы в области здравоохраненияПенсионное обеспечениеСоциальное обслуживание населенияСоциальное обеспечение населенияОхрана семьи и детстваДругие вопросы в области социальной политикиМассовый спортСпорт высших достиженийДругие вопросы в области физической культуры и спортаПериодическая печать и издательстваОбслуживание государственного внутреннего и муниципального долгаДотации на выравнивание бюджетной обеспеченности субъектов Российской Федерации и муниципальных образованийИные дотацииПрочие межбюджетные трансферты общего характера</t>
  </si>
  <si>
    <t>Муниципальная программа "Энергосбережение и повышение энергоэффективности в Первомайском муниципальном районе" на 2014-2016 годы</t>
  </si>
  <si>
    <t xml:space="preserve">Мероприятия по повышению энергоэффективности в  муниципальных образованиях области за счет средств областного бюджета </t>
  </si>
  <si>
    <t>Ежемесячная денежная выплата, назначаемая при рождении третьего ребенка или последующих детей до достижения ребенком возраста трех лет, за счет средств федерального бюджета</t>
  </si>
  <si>
    <t>13.1.7195</t>
  </si>
  <si>
    <t>30.1.7294</t>
  </si>
  <si>
    <t>03.1.5084</t>
  </si>
  <si>
    <t>99.0.7119</t>
  </si>
  <si>
    <t>Субсидия на реализацию мероприятий по строительству и реконструкции объектов водоснабжения и водоотведения за счет средств областного бюджета</t>
  </si>
  <si>
    <t xml:space="preserve"> Выплаты медицинским работникам, осуществляющим медицинское обслуживание обучающихся и воспитанников муниципальных образовательных организаций</t>
  </si>
  <si>
    <t>Расходы на предоставление субсидий хозяйствующим субъектам, обслуживающим столовые общеобразовательных школ муниципального района</t>
  </si>
  <si>
    <t xml:space="preserve">Субсидия хозяйствующим субъектам, обслуживающим столовые общеобразовательных школ муниципального района
</t>
  </si>
  <si>
    <t>11.1.7067</t>
  </si>
  <si>
    <t>Расходы на оплату труда работников сферы образования</t>
  </si>
  <si>
    <t>Расходы на капитальный ремонт зданий, возвращенных системе образования, и функционирующих дошкольных и общеобразовательных организаций</t>
  </si>
  <si>
    <t>06.1.5065</t>
  </si>
  <si>
    <t>Расходы на оплату труда работников сферы молодежной политики</t>
  </si>
  <si>
    <t>11.1.7170</t>
  </si>
  <si>
    <t>Расходы на оплату труда работников сферы культуры</t>
  </si>
  <si>
    <t>13.1.7326</t>
  </si>
  <si>
    <t>Реализация мероприятий по строительству и реконструкции спортивных объектов за счет прочей дотации</t>
  </si>
  <si>
    <t>17.1.7288</t>
  </si>
  <si>
    <t>Расходы на 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t>
  </si>
  <si>
    <t>17.1.7287</t>
  </si>
  <si>
    <t>Расходы на реализацию мероприятий по возмещению части затрат организациям любых форм собственности и индивидуальным предпринимателям, оказывающим социально значимые бытовые услуги сельскому населению</t>
  </si>
  <si>
    <t>02.1.7048</t>
  </si>
  <si>
    <t>02.1.7056</t>
  </si>
  <si>
    <t>06.1.7099</t>
  </si>
  <si>
    <t>36.2.0000</t>
  </si>
  <si>
    <t>36.2.6211</t>
  </si>
  <si>
    <t>36.3.7300</t>
  </si>
  <si>
    <t>36.3.0000</t>
  </si>
  <si>
    <t>Обслуживание муниципального долга Первомайского муниципального района  и планирование административных расходов по управлению муниципальным долгом Первомайского муниципального района</t>
  </si>
  <si>
    <t>Реализация отдельных мероприятий в сфере управления муниципальными финансами Первомайского муниципального района</t>
  </si>
  <si>
    <t>Мероприятия по реализации муниципальной  программы "Доступная среда в Первомайском муниципальном районе на 2014-2015 годы"</t>
  </si>
  <si>
    <t>99.0.7145</t>
  </si>
  <si>
    <t>21. 1. 7328</t>
  </si>
  <si>
    <t>Расходы на реализацию программ развития муниципальной службы в Ярославской области</t>
  </si>
  <si>
    <t>99.0.7123</t>
  </si>
  <si>
    <t>99.0.9603</t>
  </si>
  <si>
    <t>Субсидия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</t>
  </si>
  <si>
    <t>99.0.7229</t>
  </si>
  <si>
    <t>Мероприятия по повышению энергоэффективности за счет средств федерального бюджета</t>
  </si>
  <si>
    <t>Межбюджетные трансферты на реализацию областной целевой программы "Развитие органов местного самоуправления на территории Ярославской области"</t>
  </si>
  <si>
    <t>21.5.7229</t>
  </si>
  <si>
    <t>Реализация мероприятий областной целевой программы "Развитие органов местного самоуправления на территории Ярославской области"</t>
  </si>
  <si>
    <t>99.0.7121</t>
  </si>
  <si>
    <t>Субсидия на реализацию подпрограммы "Государственная поддержка граждан, проживающих на территоиии Ярославской области, в сфере ипотечного жилищного кредитования"</t>
  </si>
  <si>
    <t xml:space="preserve">  </t>
  </si>
  <si>
    <t>21.5.0000</t>
  </si>
  <si>
    <t>21.5.6179</t>
  </si>
  <si>
    <t>Подпрограмма "Развитие органов местного самоуправления на территории Первомайского муниципального района на 2014-2015 годы"</t>
  </si>
  <si>
    <t>Реализация мероприятий подпрограммы "Развитие органов местного самоуправления на территории Первомайского муниципального района на 2014-2015 годы"</t>
  </si>
  <si>
    <t>Субсидия на реализацию мероприятий подпрограммы «Государственная поддержка молодых семей Ярославской области в приобретении (строительстве) жилья»</t>
  </si>
  <si>
    <t>Субсидия     на реализацию подпрограммы "Переселение граждан из жилищного фонда, признанного непригодным для проживания, и (или) с высоким уровнем износа"</t>
  </si>
  <si>
    <t>30.1.5013</t>
  </si>
  <si>
    <t>Расходы на финансовое обеспечение организации видеонаблюдения и видеозаписи при проведении ГИА по образовательным прграммам среднего общего образования</t>
  </si>
  <si>
    <t>02.1.7408</t>
  </si>
  <si>
    <t>04.1.5027</t>
  </si>
  <si>
    <t>Мероприятия по реализации региональной программы "Доступная среда" в целях обеспечения доступности  для инвалидов за счет средств федерального бюджета</t>
  </si>
  <si>
    <t>04.1.7413</t>
  </si>
  <si>
    <t>Субсидия на оборудование социально-значимых объектов в целях обеспечения доступности для инвалидов за счет средств областного бюджета</t>
  </si>
  <si>
    <t>04.1.7085</t>
  </si>
  <si>
    <t>Расходы на предоставление субсидий муниципальному бюджетному учреждению социального обслуживания населения на иные цели в части обеспечения доступности объектов и услуг для инвалидов за счет средств областного бюджета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</si>
  <si>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</t>
  </si>
  <si>
    <t>21.5.7228</t>
  </si>
  <si>
    <t>Реализация мероприятий ОЦП "Развитие органов местного самоуправления на территории Ярославской области"за счет субсидии на развитие органов местного самоуправления</t>
  </si>
  <si>
    <t>30.1.6196</t>
  </si>
  <si>
    <t>Мероприятия по повышению энергоэффективности за счет средств бюджета муниципального района</t>
  </si>
  <si>
    <t>99.0.7228</t>
  </si>
  <si>
    <t>Субсидия на развитие органов местного самоуправления на территории Ярославской области</t>
  </si>
  <si>
    <t>99.0.5020</t>
  </si>
  <si>
    <t>Субсидия на государственную поддержку молодых семей Ярославской области в приобретении (строительстве) жилья за счет средств федерального бюджета</t>
  </si>
  <si>
    <t>21.4.7239</t>
  </si>
  <si>
    <t>Расходы на оказание поддержки пунктам оказания бесплатной юридической помощи</t>
  </si>
  <si>
    <t>Подпрограмма "Развитие туризма и сервиса в Первомайском муниципальном районе Ярославской области на 2015-2017 г.г."</t>
  </si>
  <si>
    <t>Реализация мероприятий Подпрограммы "Развитие туризма и сервиса в Первомайском муниципальном районе Ярославской области на 2015-2017 г.г."</t>
  </si>
  <si>
    <t>11.1.5144</t>
  </si>
  <si>
    <t>Расходы на комплектование книжных фондов библиотек муниципальных образований</t>
  </si>
  <si>
    <t>02.2.0000</t>
  </si>
  <si>
    <t>02.2.6025</t>
  </si>
  <si>
    <t>Муниципальная программа "Доступная среда в Первомайском муниципальном районе на 2015 год"</t>
  </si>
  <si>
    <t>Общепрограммные расходы муниципальной программы «Доступная среда в Первомайском муниципальном районе на 2015 год"</t>
  </si>
  <si>
    <t>02.0.00.00000</t>
  </si>
  <si>
    <t>02.1.00.00000</t>
  </si>
  <si>
    <t>02.1.01.00000</t>
  </si>
  <si>
    <t>02.1.01.60010</t>
  </si>
  <si>
    <t>02.1.01.60020</t>
  </si>
  <si>
    <t>02.1.01.60030</t>
  </si>
  <si>
    <t>02.1.01.60040</t>
  </si>
  <si>
    <t>02.1.02.00000</t>
  </si>
  <si>
    <t>Обеспечение государственных гарантий прав граждан на образование и социальную поддержку отдельных категорий обучающихся</t>
  </si>
  <si>
    <t>02.1.02.52600</t>
  </si>
  <si>
    <t>02.1.02.70430</t>
  </si>
  <si>
    <t>02.1.02.70460</t>
  </si>
  <si>
    <t>02.1.02.70490</t>
  </si>
  <si>
    <t>02.1.02.70500</t>
  </si>
  <si>
    <t>02.1.02.70510</t>
  </si>
  <si>
    <t>02.1.02.70530</t>
  </si>
  <si>
    <t>03.0.00.00000</t>
  </si>
  <si>
    <t>03.1.00.00000</t>
  </si>
  <si>
    <t>03.1.01.00000</t>
  </si>
  <si>
    <t>03.1.01.51370</t>
  </si>
  <si>
    <t>03.1.01.52200</t>
  </si>
  <si>
    <t>03.1.01.52500</t>
  </si>
  <si>
    <t>03.1.01.52700</t>
  </si>
  <si>
    <t>03.1.01.53810</t>
  </si>
  <si>
    <t>03.1.01.53850</t>
  </si>
  <si>
    <t>03.1.01.60300</t>
  </si>
  <si>
    <t>03.1.01.60310</t>
  </si>
  <si>
    <t>03.1.01.70740</t>
  </si>
  <si>
    <t>03.1.01.70750</t>
  </si>
  <si>
    <t>03.1.01.70840</t>
  </si>
  <si>
    <t>03.1.01.70860</t>
  </si>
  <si>
    <t>03.1.01.73040</t>
  </si>
  <si>
    <t>03.1.01.R0840</t>
  </si>
  <si>
    <t>03.1.02.00000</t>
  </si>
  <si>
    <t>03.1.02.70890</t>
  </si>
  <si>
    <t>Социальная защита семей с детьми, инвалидов, ветеранов, граждан и детей, оказавшихся в трудной жизненной ситуации</t>
  </si>
  <si>
    <t>03.2.00.00000</t>
  </si>
  <si>
    <t>03.2.01.00000</t>
  </si>
  <si>
    <t>03.2.01.60320</t>
  </si>
  <si>
    <t>03.2.02.00000</t>
  </si>
  <si>
    <t>03.2.02.70850</t>
  </si>
  <si>
    <t>Предоставление социальных услуг населению Первомайского района</t>
  </si>
  <si>
    <t>03.3.00.00000</t>
  </si>
  <si>
    <t>03.3.01.00000</t>
  </si>
  <si>
    <t>Содействие организации безопасных условий трудовой деятельности и охраны труда, развитию социального партнерства</t>
  </si>
  <si>
    <t>03.3.01.60650</t>
  </si>
  <si>
    <t>06.0.00.00000</t>
  </si>
  <si>
    <t>06.1.00.00000</t>
  </si>
  <si>
    <t>06.1.01.00000</t>
  </si>
  <si>
    <t>06.1.01.60400</t>
  </si>
  <si>
    <t>06.1.01.71000</t>
  </si>
  <si>
    <t>07.0.00.00000</t>
  </si>
  <si>
    <t>07.1.00.00000</t>
  </si>
  <si>
    <t>07.1.01.00000</t>
  </si>
  <si>
    <t>Реализация семейной политики и политики в интересах детей на территории Первомайского района</t>
  </si>
  <si>
    <t>07.1.01.60450</t>
  </si>
  <si>
    <t>07.1.01.70970</t>
  </si>
  <si>
    <t>08.0.00.00000</t>
  </si>
  <si>
    <t>08.1.00.00000</t>
  </si>
  <si>
    <t>08.1.01.00000</t>
  </si>
  <si>
    <t>Развитие и обеспечение функционирования системы профилактики безнадзорности, правонарушений несовершеннолетних</t>
  </si>
  <si>
    <t>08.1.01.60700</t>
  </si>
  <si>
    <t>08.3.00.00000</t>
  </si>
  <si>
    <t>08.3.01.00000</t>
  </si>
  <si>
    <t>08.3.01.60710</t>
  </si>
  <si>
    <t>08.3.01.71430</t>
  </si>
  <si>
    <t>Мероприятия по обеспечению функционирования в вечернее время спортивных залов общеобразовательных организаций для занятий в них обучающихся</t>
  </si>
  <si>
    <t>10.0.00.00000</t>
  </si>
  <si>
    <t>10.1.00.00000</t>
  </si>
  <si>
    <t>10.1.01.00000</t>
  </si>
  <si>
    <t>10.1.01.60950</t>
  </si>
  <si>
    <t>11.0.00.00000</t>
  </si>
  <si>
    <t>11.1.00.00000</t>
  </si>
  <si>
    <t>11.1.01.00000</t>
  </si>
  <si>
    <t>11.1.01.61010</t>
  </si>
  <si>
    <t>11.1.01.61020</t>
  </si>
  <si>
    <t>11.1.01.61030</t>
  </si>
  <si>
    <t>11.1.01.61050</t>
  </si>
  <si>
    <t>11.1.01.70650</t>
  </si>
  <si>
    <t>Организация предоставления муниципальных услуг и выполнения работ подведомственными муниципальными учреждениями</t>
  </si>
  <si>
    <t>Обеспечение качества и доступности образовательных услуг</t>
  </si>
  <si>
    <t>02.1.01.60260</t>
  </si>
  <si>
    <t>Расходы на проведение районных мероприятий в муниципальных образовательных организациях</t>
  </si>
  <si>
    <t>Исполнение публичных обязательств района по переданным полномочиям Российской Федерации и Ярославской области по предоставлению выплат, пособий и компенсаций</t>
  </si>
  <si>
    <t>11.2.00.00000</t>
  </si>
  <si>
    <t>11.2.01.00000</t>
  </si>
  <si>
    <t>11.2.01.61300</t>
  </si>
  <si>
    <t>11.2.01.70660</t>
  </si>
  <si>
    <t>Проведение организационных и информационных мероприятий по патриотическому воспитанию в Первомайском районе</t>
  </si>
  <si>
    <t>11.3.00.00000</t>
  </si>
  <si>
    <t>11.3.01.00000</t>
  </si>
  <si>
    <t>Обеспечение условий для реализации творческого, научного, интеллектуального потенциала молодежи Первомайского района</t>
  </si>
  <si>
    <t>11.3.01.61350</t>
  </si>
  <si>
    <t>13.0.00.00000</t>
  </si>
  <si>
    <t>13.1.00.00000</t>
  </si>
  <si>
    <t>13.1.01.00000</t>
  </si>
  <si>
    <t>13.1.01.61450</t>
  </si>
  <si>
    <t>13.2.00.00000</t>
  </si>
  <si>
    <t>13.2.01.00000</t>
  </si>
  <si>
    <t>13.2.01.61460</t>
  </si>
  <si>
    <t>14.0.00.00000</t>
  </si>
  <si>
    <t>14.1.00.00000</t>
  </si>
  <si>
    <t>14.1.01.00000</t>
  </si>
  <si>
    <t>15.0.00.00000</t>
  </si>
  <si>
    <t>15.1.00.00000</t>
  </si>
  <si>
    <t>15.1.01.00000</t>
  </si>
  <si>
    <t>Информационная, финансовая, консультационная и организационная поддержка субъектов малого и среднего предпринимательства</t>
  </si>
  <si>
    <t>15.1.01.61600</t>
  </si>
  <si>
    <t>23.0.00.00000</t>
  </si>
  <si>
    <t>23.1.00.00000</t>
  </si>
  <si>
    <t>23.1.01.00000</t>
  </si>
  <si>
    <t>23.1.01.61800</t>
  </si>
  <si>
    <t>21.0.00.00000</t>
  </si>
  <si>
    <t>21.1.00.00000</t>
  </si>
  <si>
    <t>21.1.01.00000</t>
  </si>
  <si>
    <t>Создание условий для развития муниципальной службы, повышение эффективности и результативности деятельности муниципальных служащих</t>
  </si>
  <si>
    <t>21.1.01.61700</t>
  </si>
  <si>
    <t>21.2.00.00000</t>
  </si>
  <si>
    <t>21.2.01.00000</t>
  </si>
  <si>
    <t>21.2.01.61750</t>
  </si>
  <si>
    <t>21.3.00.00000</t>
  </si>
  <si>
    <t>21.3.01.00000</t>
  </si>
  <si>
    <t>21.3.01.61770</t>
  </si>
  <si>
    <t>24.0.00.00000</t>
  </si>
  <si>
    <t>24.1.00.00000</t>
  </si>
  <si>
    <t>24.1.01.00000</t>
  </si>
  <si>
    <t>24.1.01.61850</t>
  </si>
  <si>
    <t>24.1.01.61860</t>
  </si>
  <si>
    <t>24.1.01.72440</t>
  </si>
  <si>
    <t>24.2.00.00000</t>
  </si>
  <si>
    <t>24.2.01.00000</t>
  </si>
  <si>
    <t>Обеспечение населения Первомайского МР услугами пассажирского автотранспорта на внутримуниципальных маршрутах</t>
  </si>
  <si>
    <t>24.2.01.61900</t>
  </si>
  <si>
    <t>24.2.02.00000</t>
  </si>
  <si>
    <t>Предоставление социальных услуг отдельным категориям граждан при проезде в транспорте общего пользования</t>
  </si>
  <si>
    <t>24.2.02.72550</t>
  </si>
  <si>
    <t>24.2.02.72560</t>
  </si>
  <si>
    <t>25.0.00.00000</t>
  </si>
  <si>
    <t>25.1.00.00000</t>
  </si>
  <si>
    <t>25.1.01.00000</t>
  </si>
  <si>
    <t>25.1.01.61950</t>
  </si>
  <si>
    <t>36.0.00.00000</t>
  </si>
  <si>
    <t>36.1.00.00000</t>
  </si>
  <si>
    <t>36.1.01.00000</t>
  </si>
  <si>
    <t>36.1.01.62100</t>
  </si>
  <si>
    <t>50.0.00.00000</t>
  </si>
  <si>
    <t>50.0.00.59300</t>
  </si>
  <si>
    <t>50.0.00.65000</t>
  </si>
  <si>
    <t>50.0.00.65010</t>
  </si>
  <si>
    <t>50.0.00.65020</t>
  </si>
  <si>
    <t>50.0.00.65030</t>
  </si>
  <si>
    <t>50.0.00.65040</t>
  </si>
  <si>
    <t>50.0.00.65050</t>
  </si>
  <si>
    <t>50.0.00.65060</t>
  </si>
  <si>
    <t>50.0.00.65070</t>
  </si>
  <si>
    <t>50.0.00.65080</t>
  </si>
  <si>
    <t>50.0.00.65100</t>
  </si>
  <si>
    <t>50.0.00.70550</t>
  </si>
  <si>
    <t>50.0.00.80190</t>
  </si>
  <si>
    <t>50.0.00.80200</t>
  </si>
  <si>
    <t>50.0.00.70870</t>
  </si>
  <si>
    <t>99.0.00.00000</t>
  </si>
  <si>
    <t>99.0.00.51180</t>
  </si>
  <si>
    <t>99.0.00.72040</t>
  </si>
  <si>
    <t>99.0.00.72970</t>
  </si>
  <si>
    <t>Развитие спортивной инфраструктуры, популяризации физической культуры и массового спорта в Первомайском муниципальном районе</t>
  </si>
  <si>
    <t xml:space="preserve">Обеспечение и исполнение обязанностей, возложенных на МУ "Центр обеспечения функционирования органов местного самоуправления Первомайского муниципального района" </t>
  </si>
  <si>
    <t>Развитие сети автомобильных дорог общего пользования местного значения Первомайского муниципального района</t>
  </si>
  <si>
    <t>Развитие сельскохозяйственного производства</t>
  </si>
  <si>
    <t>25.1.02.53910</t>
  </si>
  <si>
    <t>Расходы на подготовку и проведение Всероссийской сельскохозяйственной переписи 2016 года</t>
  </si>
  <si>
    <t>Реализация мероприятий по развитию сельскохозяйственного производства</t>
  </si>
  <si>
    <t>Исполнение полномочий собственника имущества и полномочий в сфере земельных отношений</t>
  </si>
  <si>
    <t>21.3.01.61780</t>
  </si>
  <si>
    <t>Проведение мероприятий, направленных на подведение итогов районного трудового соперничества работников сельского хозяйства</t>
  </si>
  <si>
    <t>Выравнивание бюджетной обеспеченности поселений Первомайского муниципального района</t>
  </si>
  <si>
    <t>17.0.00.00000</t>
  </si>
  <si>
    <t>17.1.00.00000</t>
  </si>
  <si>
    <t>17.1.01.00000</t>
  </si>
  <si>
    <t>17.1.01.61650</t>
  </si>
  <si>
    <t>50.0.00.51200</t>
  </si>
  <si>
    <t>Расходы на составление (изменение и дополнение) списков кандидатов в присяжные заседатели федеральных судов общей юрисдикции</t>
  </si>
  <si>
    <t>Расходы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t>
  </si>
  <si>
    <t>50.0.00.51180</t>
  </si>
  <si>
    <t>Расходы на осуществление первичного воинского учета на территориях, где отсутствуют военные комиссариаты</t>
  </si>
  <si>
    <t>Мероприятия по управлению, распоряжению имуществом, находящимся в муниципальной собственности Первомайского района, и приобретению права собственности</t>
  </si>
  <si>
    <t>11.1.02.00000</t>
  </si>
  <si>
    <t>11.1.02.74720</t>
  </si>
  <si>
    <t>Расходы на оснащение оборудованием муниципальных учреждений культуры</t>
  </si>
  <si>
    <t>24.1.01.74790</t>
  </si>
  <si>
    <t xml:space="preserve">Расходы на капитальный ремонт и ремонт дворовых территорий многоквартирных домов, проездов к дворовым территориям многоквартирных домов населенных пунктов </t>
  </si>
  <si>
    <t>02.1.01.70510</t>
  </si>
  <si>
    <t>02.1.01.70520</t>
  </si>
  <si>
    <t>02.1.01.73110</t>
  </si>
  <si>
    <t>36.1.02.00000</t>
  </si>
  <si>
    <t>36.1.02.62120</t>
  </si>
  <si>
    <t>Расходы на оказание услуг по техническому сопровождению программных продуктов "АС Бюджет", АС "УРМ", ПО "Сервер обмена данными", а также дополнительных программных модулей и функционала к этим программным продуктам</t>
  </si>
  <si>
    <t>99.0.00.74420</t>
  </si>
  <si>
    <t>Субвенция на отлов и содержание безнадзорных животных</t>
  </si>
  <si>
    <t>06.1.01.74390</t>
  </si>
  <si>
    <t>08.2.00.00000</t>
  </si>
  <si>
    <t>08.2.01.00000</t>
  </si>
  <si>
    <t>08.2.01.60720</t>
  </si>
  <si>
    <t>Реализация мероприятий по профилактике правонарушений на территории Первомайского муниципального района</t>
  </si>
  <si>
    <t>Защита конституционного строя, предупреждение актов терроризма, проявлений экстремизма и ксенофобии</t>
  </si>
  <si>
    <t>06.1.01.71060</t>
  </si>
  <si>
    <t xml:space="preserve">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</t>
  </si>
  <si>
    <t>15.1.02.00000</t>
  </si>
  <si>
    <t>Обеспечение территориальной доступности товаров и бытовых услуг для сельского населения путем оказания муниципальной поддержки</t>
  </si>
  <si>
    <t>Развитие инфраструктуры поддержки субъектов малого и среднего предпринимательства</t>
  </si>
  <si>
    <t>15.1.02.61610</t>
  </si>
  <si>
    <t>Организация деятельности информационно - консультационнгого центра</t>
  </si>
  <si>
    <t>Государственная поддержка опеки и попечительства</t>
  </si>
  <si>
    <t>Содержание муниципальных  организаций для детей-сирот и детей, оставшихся без попечения родителей, и на предоставление социальных гарантий их воспитанникам</t>
  </si>
  <si>
    <t>Приложение № 4</t>
  </si>
  <si>
    <t>Выплата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</si>
  <si>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Расходы на компенсацию отдельным категориям граждан оплаты взноса на капитальный ремонт общего имущества в многоквартирном доме</t>
  </si>
  <si>
    <t>Компенсация части расходов на приобретение путевки в организации отдыха детей и их оздоровления</t>
  </si>
  <si>
    <t>Частичная оплата стоимости путевки в организации отдыха детей и их оздоровления</t>
  </si>
  <si>
    <t>21.1.01.61710</t>
  </si>
  <si>
    <t>Информирование населения о деятельности органов местного самоуправления через средства массовой информации</t>
  </si>
  <si>
    <t>26.0.00.00000</t>
  </si>
  <si>
    <t>Муниципальная программа "Отлов и содержание безнадзорных животных на территории Первомайского муниципального района на 2017-2019 годы."</t>
  </si>
  <si>
    <t>26.1.00.00000</t>
  </si>
  <si>
    <t>Общепрограммные расходы муниципальной программы "Отлов и содержание безнадзорных животных на территории Первомайского муниципального района на 2017-2019 годы."</t>
  </si>
  <si>
    <t>26.1.01.00000</t>
  </si>
  <si>
    <t>Отлов безнадзорных животных</t>
  </si>
  <si>
    <t>06.1.01.75160</t>
  </si>
  <si>
    <t>11.1.02.71750</t>
  </si>
  <si>
    <t>Реализация мероприятий по созданию условий для развития инфраструктуры досуга и отдыха</t>
  </si>
  <si>
    <t>03.1.03.00000</t>
  </si>
  <si>
    <t>03.1.03.70850</t>
  </si>
  <si>
    <t>Поддержка социально ориентированных некоммерческих организаций</t>
  </si>
  <si>
    <t>25.1.01.74450</t>
  </si>
  <si>
    <t>Создание условий для эффективной деятельности муниципального учреждения Спортивный комплекс "Надежда" Первомайского муниципального района</t>
  </si>
  <si>
    <t>Создание благоприятных условий для отдыха, оздоровления и занятости детей,проживающих на территории Первомайского района</t>
  </si>
  <si>
    <t>Развитие органов управления районного звена ТП РСЧС</t>
  </si>
  <si>
    <t>Создание условий для обеспечения предприятий сельского хозяйства высококвалифицированными специалистами, специалистами массовых профессий, создание благоприятных условий для проживания граждан</t>
  </si>
  <si>
    <t>Повышение эффективности управления муниципальными финансами Первомайского муниципального района</t>
  </si>
  <si>
    <t>Выплаты ежемесячных доплат к пенсии за выслугу лет муниципальным служащим</t>
  </si>
  <si>
    <t>30.0.00.00000</t>
  </si>
  <si>
    <t>30.1.00.00000</t>
  </si>
  <si>
    <t>30.1.01.00000</t>
  </si>
  <si>
    <t>30.1.01.61960</t>
  </si>
  <si>
    <t>Мероприятия по обеспечению функционирования в вечернее время спортивных залов организаций для занятий в них обучающихся за счет местного бюджета</t>
  </si>
  <si>
    <t>Муниципальная программа "Защита населения и территории Первомайского муниципального района от чрезвычайных ситуаций на 2016-2018 годы"</t>
  </si>
  <si>
    <t>Общепрограммные расходы муниципальной программы "Защита населения и территории Первомайского муниципального района от чрезвычайных ситуаций 2016-2018 годы"</t>
  </si>
  <si>
    <t>Реализация мероприятий муниципальной  программы "Защита населения и территории Первомайского муниципального района от чрезвычайных ситуаций 2016-2018 годы"</t>
  </si>
  <si>
    <t xml:space="preserve">Общепрограммные расходы муниципальной программы  "Развитие субъектов малого и среднего предпринимательства  Первомайского муниципального района" на 2016-2018 годы
</t>
  </si>
  <si>
    <t xml:space="preserve">Реализация мероприятий муниципальной программы  "Развитие субъектов малого и среднего предпринимательства  Первомайского муниципального района" на 2016-2018 годы
</t>
  </si>
  <si>
    <t>Муниципальная  программа "Поддержка потребительского рынка на селе" на 2016-2018 годы</t>
  </si>
  <si>
    <t>Общепрограммные расходы муниципальной программы "Поддержка потребительского рынка на селе" на 2016-2018 годы</t>
  </si>
  <si>
    <t>Реализация мероприятий муниципальной  программы "Поддержка потребительского рынка на селе" на 2016-2018 годы</t>
  </si>
  <si>
    <t>Создание условий для развития печатного средства массовой информации Первомайского муниципального района - районной общественно-политической газеты "Призыв"</t>
  </si>
  <si>
    <t>Внедрение энегросберегающих технологий и энергетически эффективного оборудования в учреждениях района, экономия энергетических и тепловых ресурсов</t>
  </si>
  <si>
    <t>Реализация мероприятий по созданию условий для развития инфраструктуры досуга и отдыха за счет средств местного бюджета в рамках софинансирования</t>
  </si>
  <si>
    <t>11.1.02.61070</t>
  </si>
  <si>
    <t>11.1.01.61040</t>
  </si>
  <si>
    <t xml:space="preserve">Укрепление материально-технической базы муниципальных учреждений культуры Первомайского района </t>
  </si>
  <si>
    <t>03.1.01.75230</t>
  </si>
  <si>
    <t>Расходы на составление (изменений и дополнение) списков кандидатов в присяжные заседатели федеральных судов общей юрисдикции</t>
  </si>
  <si>
    <t>Расходы  бюджета Первомайского муниципального района по целевым статьям                                                                                                                      (муниципальным  программам и непрограммным направлениям деятельности) и группам видов расходов классификации расходов бюджетов Российской Федерации на 2018 год</t>
  </si>
  <si>
    <t>2018 год                    (руб.)</t>
  </si>
  <si>
    <t>03.1.01.R4620</t>
  </si>
  <si>
    <t>Расходы на ежемесячную денежную выплату, назначаемую при рождении третьего ребенка или последующих детей до достижения ребенком возраста трех лет, в части расходов  по доставке выплат получателям</t>
  </si>
  <si>
    <t>03.1.01.75480</t>
  </si>
  <si>
    <t>Расходы на компенсацию отдельным категориям граждан оплаты взноса на капитальный ремонт общего имущества в многоквартирном доме в части расходов по доставке выплат получателям</t>
  </si>
  <si>
    <t>03.1.01.75490</t>
  </si>
  <si>
    <t>Расходы на реализацию мероприятий по строительству и реконструкции объектов теплоснабжения</t>
  </si>
  <si>
    <t>Расходы на реализацию мероприятий по строительству объектов газификации</t>
  </si>
  <si>
    <t>14.1.01.75260</t>
  </si>
  <si>
    <t>Муниципальная программа "Развитие образования в Первомайском муниципальном районе на 2018-2020 годы"</t>
  </si>
  <si>
    <t>Общепрограммные расходы муниципальной программы "Развитие образования в Первомайском муниципальном районе на 2018-2020 годы"</t>
  </si>
  <si>
    <t>Муниципальная программа  "Социальная поддержка населения Первомайского муниципального района на 2018-2020 годы"</t>
  </si>
  <si>
    <t>Подпрограмма "ВЦП отдела труда и социальной поддержки населения администрации Первомайского муниципального района на  2018-2020 годы"</t>
  </si>
  <si>
    <t>Реализация мероприятий подпрограммы "Поддержка социально ориентированных некоммерческих организаций Первомайского муниципального района на  2018-2020 годы"</t>
  </si>
  <si>
    <t>Подпрограмма "Улучшение условий и охраны труда по Первомайскому муниципальному району на  2018-2020 годы"</t>
  </si>
  <si>
    <t>Мероприятия по реализации  подпрограммы "Улучшение условий и охраны труда по Первомайскому муниципальному району на 2018-2020 годы"</t>
  </si>
  <si>
    <t>Общепрограммные расходы муниципальной программы "Комплексные меры по организации отдыха, оздоровления и занятости детей Первомайского района на 2018-2020 годы"</t>
  </si>
  <si>
    <t>Реализация мероприятий Подпрограммы "Молодежь" на 2018-2020 годы</t>
  </si>
  <si>
    <t>Муниципальная программа "Развитие культуры и молодежной политики в Первомайском муниципальном районе на  2018-2020 годы"</t>
  </si>
  <si>
    <t>Подпрограмма "ВЦП по развитию культуры Первомайского муниципального района Ярославской области на  2018-2020 годы"</t>
  </si>
  <si>
    <t>Подпрограмма "Патриотическое воспитание граждан Российской Федерации, проживающих на территории Первомайского муниципального района" на 2018-2020 годы</t>
  </si>
  <si>
    <t>Реализация мероприятий Подпрограммы "Патриотическое воспитание граждан Российской Федерации, проживающих на территории Первомайского муниципального района  2018-2020 годы"</t>
  </si>
  <si>
    <t>Подпрограмма "Молодежь" на  2018-2020 годы</t>
  </si>
  <si>
    <t>Муниципальная программа "Эффективная власть в Первомайском муниципальном районе на 2018-2020 годы"</t>
  </si>
  <si>
    <t xml:space="preserve"> Подпрограмма "Развитие муниципальной службы в Первомайском муниципальном районе на 2018-2020 годы"</t>
  </si>
  <si>
    <t>Реализация мероприятий Подпрограммы "Развитие муниципальной службы в Первомайском муниципальном районе на 2018-2020 годы"</t>
  </si>
  <si>
    <t>Подпрограмма "Повышение эффективности использования муниципального имущества Первомайского муниципального района на 2018-2020 годы"</t>
  </si>
  <si>
    <t>Подпрограмма "Ведомственная целевая программа муниципального учреждения Спортивный комплекс "Надежда" Первомайского муниципального района на 2016-2020 годы"</t>
  </si>
  <si>
    <t>Реализация мероприятий Подпрограммы "Ведомственная целевая программа муниципального учреждения Спортивный комплекс "Надежда" Первомайского муниципального района на 2016-2020 годы"</t>
  </si>
  <si>
    <t>Муниципальная программа "Развитие физической культуры и спорта в Первомайском муниципальном районе на 2016-2020 годы"</t>
  </si>
  <si>
    <t>Подпрограмма "Развитие массового спорта и материально-технической базы в Первомайском муниципальном районе на 2016-2020 годы"</t>
  </si>
  <si>
    <t>Реализация мероприятий Подпрограммы "Развитие массового спорта и материально-технической базы в Первомайском муниципальном районе на 2016-2020 годы"</t>
  </si>
  <si>
    <t>Муниципальная программа "Энергосбережение и повышение энергоэффективности в Первомайском муниципальном районе на 2018 год"</t>
  </si>
  <si>
    <t>Общепрограммные расходы муниципальной программы "Энергосбережение и повышение энергоэффективности в Первомайском муниципальном районе на 2018 год"</t>
  </si>
  <si>
    <t xml:space="preserve"> Муниципальная программа «Газификация и модернизация жилищно-коммунального 
хозяйства Первомайского муниципального района» 
на 2018-2020 годы.
</t>
  </si>
  <si>
    <t xml:space="preserve">Общепрограммные расходы муниципальной программы «Газификация и модернизация жилищно-коммунального 
хозяйства Первомайского муниципального района» 
на 2018-2020 годы.
</t>
  </si>
  <si>
    <t xml:space="preserve"> Газификация населённых пунктов Первомайского района (строительство распределительных  газовых сетей с вводом их в эксплуатацию).</t>
  </si>
  <si>
    <t>14.1.01.61520</t>
  </si>
  <si>
    <t>Расходы на газификацию населенных пунктов (строительство межпоселковых газопроводов и распределительных газовых сетей) в рамках софинансирования</t>
  </si>
  <si>
    <t>Модернизация объектов теплоснабжения (перевод котельных на газовое топливо)</t>
  </si>
  <si>
    <t>14.1.02.00000</t>
  </si>
  <si>
    <t>Расходы на модернизацию объектов теплоснабжения (перевод котельных на газовое топливо) в рамках софинансирования</t>
  </si>
  <si>
    <t>14.1.02.61530</t>
  </si>
  <si>
    <t>14.1.02.75250</t>
  </si>
  <si>
    <t>Мероприятия по кадастровым работам, технической инвентаризации,землеустройству, определению рыночной стоимости муниципального имущества и земельных участков; управлению и распоряжению имуществом, находящимся в муниципальной собственности</t>
  </si>
  <si>
    <t>Муниципальная программа  "Создание условий для эффективного управления муниципальными финансами в Первомайском муниципальном районе на 2018-2020 годы"</t>
  </si>
  <si>
    <t>Муниципальная программа "Развитие сельского хозяйства в Первомайском муниципальном районе в 2018-2020 годах"</t>
  </si>
  <si>
    <t xml:space="preserve"> Организация образовательного процесса в общеобразовательных организациях</t>
  </si>
  <si>
    <t>Компенсация расходов за присмотр и уход за детьми,осваивающими образовательные программы дошкольного образования в организациях, осуществляющих образовательную деятельность</t>
  </si>
  <si>
    <t>Организация питания обучающихся образовательных организаций</t>
  </si>
  <si>
    <t>Осуществление переданных полномочий Российской Федерации на предоставление отдельных мер социальной поддержка граждан, подвергшихся воздействию радиации, за счет средств федерального бюджета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</si>
  <si>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России»,  за счет средств федерального бюджета</t>
  </si>
  <si>
    <t xml:space="preserve"> Выплата ежемесячного пособия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материнством, а также уволенным в связи с ликвидацией организаций (прекращением деятельности, полномочий физическими лицами) за счет средств федерального бюджета</t>
  </si>
  <si>
    <t xml:space="preserve"> Выплата единовременного пособия при рождении ребенка гражданам, не подлежащим обязательному социальному страхованию на случай временной нетрудоспособности и в связи с материнством, за счет средств федерального бюджета</t>
  </si>
  <si>
    <t>Ежемесячная денежная выплата, назначаемая при рождении третьего ребенка или последующих детей до достижения ребенком возраста трех лет</t>
  </si>
  <si>
    <t>Оказание социальной помощи отдельным категориям граждан</t>
  </si>
  <si>
    <t>Содержание 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t>
  </si>
  <si>
    <t>Подпрограмма "Поддержка социально ориентированных некоммерческих организаций Первомайского муниципального района на  2018-2020 годы"</t>
  </si>
  <si>
    <t>Муниципальная  программа "Комплексные меры по организации отдыха и оздоровления детей Первомайского района на 2018-2020 годы"</t>
  </si>
  <si>
    <t>Мероприятия  по реализации муниципальной программы "Комплексные меры по организации отдыха и оздоровления детей Первомайского района на 2018-2020 годы"</t>
  </si>
  <si>
    <t>Муниципальная программа "Семья и дети"  на 2016-2018 годы"</t>
  </si>
  <si>
    <r>
      <t>Общепрограммные расходы муниципальной программы "Семья и дети</t>
    </r>
    <r>
      <rPr>
        <b/>
        <sz val="12"/>
        <color indexed="8"/>
        <rFont val="Times New Roman"/>
        <family val="1"/>
      </rPr>
      <t>"</t>
    </r>
    <r>
      <rPr>
        <sz val="12"/>
        <color indexed="8"/>
        <rFont val="Times New Roman"/>
        <family val="1"/>
      </rPr>
      <t xml:space="preserve">  на 2016-2018 годы</t>
    </r>
  </si>
  <si>
    <t>Реализация мероприятий муниципальной программы "Семья и дети"  на 2016-2018 годы</t>
  </si>
  <si>
    <t>Муниципальная программа  "Развитие субъектов малого и среднего предпринимательства  Первомайского муниципального района" на 2016-2018 годы</t>
  </si>
  <si>
    <t>Подпрограмма  "ВЦП МУ "Центр обеспечения функционирования органов местного самоуправления Первомайского муниципального района" на 2018-2020 годы</t>
  </si>
  <si>
    <t>Муниципальная программа  "Информационное общество в Первомайском муниципальном районе" на 2016-2018 годы</t>
  </si>
  <si>
    <t>Общепрограммные расходы муниципальной программы  "Информационное общество в Первомайском муниципальном районе" на 2016-2018 годы</t>
  </si>
  <si>
    <t>Реализация мероприятий муниципальной  программы  "Информационное общество в Первомайском муниципальном районе" на 2016-2018 годы</t>
  </si>
  <si>
    <t>25.1.02.0000</t>
  </si>
  <si>
    <t>25.1.02.61960</t>
  </si>
  <si>
    <t>25.1.02.74420</t>
  </si>
  <si>
    <t>Общепрограммные расходы муниципальной программы "Развитие сельского хозяйства в Первомайском муниципальном районе в 2018-2020 годах"</t>
  </si>
  <si>
    <t xml:space="preserve">Развитие сельскохозяйственного производства </t>
  </si>
  <si>
    <t>Расходы на отлов  и содержание безнадзорных животных</t>
  </si>
  <si>
    <t>Повышение финансовых возможностей муниципальных образований Первомайского муниципального района на 2018 год и плановый период 2019-2020 годов</t>
  </si>
  <si>
    <t>Муниципальная программа  "Развитие дорожного хозяйства и транспорта в Первомайском муниципальном районе на 2018-2020 годы"</t>
  </si>
  <si>
    <t>Подпрограмма "Развитие сети автомобильных дорог общего пользования местного значения Первомайского муниципального района на 2018-2020 годы"</t>
  </si>
  <si>
    <t>Реализация мероприятий подпрограммы "Развитие сети автомобильных дорог общего пользования местного значения Первомайского муниципального района на 2018-2020 годы"</t>
  </si>
  <si>
    <t>Подпрограмма "Финансовая поддержка организаций, оказывающих услуги по осуществлению пассажирских перевозок автомобильным транспортом на территории Первомайского муниципального района, на 2018-2020 годы"</t>
  </si>
  <si>
    <t>Реализация мероприятий Подпрограммы "ВЦП МУ "Центр обеспечения функционирования органов местного самоуправления Первомайского муниципального района" на 2018-2020 годы</t>
  </si>
  <si>
    <t>к решению Собрания Представителей Первомайского муниципального района от 00.12.2017 года  №000</t>
  </si>
  <si>
    <t>Подпрограмма "Профилактика безнадзорности, правонарушений и защиты прав несовершеннолетних Первомайского муниципального района" на 2018-2020 годы</t>
  </si>
  <si>
    <t xml:space="preserve">Мероприятия по реализации   подпрограммы  "Профилактика безнадзорности, правонарушений и защиты прав несовершеннолетних Первомайского муниципального района" на 2018-2020 годы
</t>
  </si>
  <si>
    <t>Подпрограмма "Профилактика правонарушений на территории Первомайского муниципального района"на 2018-2020 годы</t>
  </si>
  <si>
    <t>"Реализация  мероприятий  по обеспечению функционирования в вечернее время спортивных залов общеобразовательных организаций для занятий в них обучающихся" на 2018-2020 годы</t>
  </si>
  <si>
    <t>Обеспечение функционирования в вечернее время спортивных залов общеобразовательных школ для занятий в них обучающихся с целью профилактики правонарушений среди несовершеннолетних</t>
  </si>
  <si>
    <t>Закупка товаров, работ и услуг для обеспечения государственных (муниципальных) нужд</t>
  </si>
  <si>
    <t>Закупка товаров, работ и услуг для обеспечения  государственных (муниципальных) нужд</t>
  </si>
  <si>
    <t>Капитальные вложения в объекты государственной (муниципальной) собственности</t>
  </si>
  <si>
    <t>Капитальные вложения в объекты  государственной (муниципальной) собственности</t>
  </si>
  <si>
    <t>Муниципальная программа  "Обеспечение общественного порядка и противодействия преступности на территории Первомайского муниципального района на 2018-2020 годы"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</si>
</sst>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[$-FC19]d\ mmmm\ yyyy\ &quot;г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000"/>
    <numFmt numFmtId="171" formatCode="d/m/yy;@"/>
    <numFmt numFmtId="172" formatCode="d/m/yyyy;@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8"/>
      <name val="Calibri"/>
      <family val="2"/>
    </font>
    <font>
      <b/>
      <sz val="10"/>
      <name val="Arial"/>
      <family val="2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i/>
      <sz val="12"/>
      <color indexed="8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279">
    <xf numFmtId="0" fontId="0" fillId="0" borderId="0" xfId="0" applyFont="1" applyAlignment="1">
      <alignment/>
    </xf>
    <xf numFmtId="3" fontId="4" fillId="0" borderId="10" xfId="53" applyNumberFormat="1" applyFont="1" applyFill="1" applyBorder="1" applyAlignment="1" applyProtection="1">
      <alignment horizontal="right" vertical="top"/>
      <protection hidden="1"/>
    </xf>
    <xf numFmtId="0" fontId="4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3" applyNumberFormat="1" applyFont="1" applyFill="1" applyBorder="1" applyAlignment="1" applyProtection="1">
      <alignment horizontal="left" vertical="top" wrapText="1"/>
      <protection hidden="1"/>
    </xf>
    <xf numFmtId="0" fontId="3" fillId="0" borderId="10" xfId="53" applyNumberFormat="1" applyFont="1" applyFill="1" applyBorder="1" applyAlignment="1" applyProtection="1">
      <alignment horizontal="center" vertical="top"/>
      <protection hidden="1"/>
    </xf>
    <xf numFmtId="164" fontId="3" fillId="0" borderId="10" xfId="53" applyNumberFormat="1" applyFont="1" applyFill="1" applyBorder="1" applyAlignment="1" applyProtection="1">
      <alignment horizontal="center" vertical="top"/>
      <protection hidden="1"/>
    </xf>
    <xf numFmtId="3" fontId="3" fillId="0" borderId="10" xfId="53" applyNumberFormat="1" applyFont="1" applyFill="1" applyBorder="1" applyAlignment="1" applyProtection="1">
      <alignment horizontal="right" vertical="top"/>
      <protection hidden="1"/>
    </xf>
    <xf numFmtId="0" fontId="5" fillId="0" borderId="10" xfId="53" applyNumberFormat="1" applyFont="1" applyFill="1" applyBorder="1" applyAlignment="1" applyProtection="1">
      <alignment horizontal="left" vertical="top" wrapText="1"/>
      <protection hidden="1"/>
    </xf>
    <xf numFmtId="164" fontId="5" fillId="0" borderId="10" xfId="53" applyNumberFormat="1" applyFont="1" applyFill="1" applyBorder="1" applyAlignment="1" applyProtection="1">
      <alignment horizontal="center" vertical="top"/>
      <protection hidden="1"/>
    </xf>
    <xf numFmtId="0" fontId="4" fillId="0" borderId="10" xfId="53" applyNumberFormat="1" applyFont="1" applyFill="1" applyBorder="1" applyAlignment="1" applyProtection="1">
      <alignment horizontal="center" vertical="top"/>
      <protection hidden="1"/>
    </xf>
    <xf numFmtId="0" fontId="4" fillId="0" borderId="11" xfId="53" applyFont="1" applyFill="1" applyBorder="1" applyProtection="1">
      <alignment/>
      <protection hidden="1"/>
    </xf>
    <xf numFmtId="0" fontId="4" fillId="0" borderId="0" xfId="53" applyFont="1" applyFill="1" applyProtection="1">
      <alignment/>
      <protection hidden="1"/>
    </xf>
    <xf numFmtId="0" fontId="4" fillId="0" borderId="12" xfId="53" applyFont="1" applyFill="1" applyBorder="1" applyProtection="1">
      <alignment/>
      <protection hidden="1"/>
    </xf>
    <xf numFmtId="0" fontId="4" fillId="0" borderId="13" xfId="53" applyFont="1" applyFill="1" applyBorder="1" applyProtection="1">
      <alignment/>
      <protection hidden="1"/>
    </xf>
    <xf numFmtId="0" fontId="2" fillId="0" borderId="0" xfId="53" applyFont="1" applyFill="1">
      <alignment/>
      <protection/>
    </xf>
    <xf numFmtId="0" fontId="2" fillId="0" borderId="0" xfId="53" applyFont="1" applyFill="1" applyProtection="1">
      <alignment/>
      <protection hidden="1"/>
    </xf>
    <xf numFmtId="0" fontId="2" fillId="0" borderId="10" xfId="53" applyFont="1" applyFill="1" applyBorder="1" applyProtection="1">
      <alignment/>
      <protection hidden="1"/>
    </xf>
    <xf numFmtId="0" fontId="2" fillId="0" borderId="14" xfId="53" applyFont="1" applyFill="1" applyBorder="1" applyProtection="1">
      <alignment/>
      <protection hidden="1"/>
    </xf>
    <xf numFmtId="0" fontId="5" fillId="0" borderId="15" xfId="53" applyNumberFormat="1" applyFont="1" applyFill="1" applyBorder="1" applyAlignment="1" applyProtection="1">
      <alignment horizontal="center" vertical="center"/>
      <protection hidden="1"/>
    </xf>
    <xf numFmtId="0" fontId="5" fillId="0" borderId="16" xfId="53" applyNumberFormat="1" applyFont="1" applyFill="1" applyBorder="1" applyAlignment="1" applyProtection="1">
      <alignment horizontal="center" vertical="center"/>
      <protection hidden="1"/>
    </xf>
    <xf numFmtId="0" fontId="5" fillId="0" borderId="12" xfId="53" applyNumberFormat="1" applyFont="1" applyFill="1" applyBorder="1" applyAlignment="1" applyProtection="1">
      <alignment horizontal="center" vertical="center"/>
      <protection hidden="1"/>
    </xf>
    <xf numFmtId="0" fontId="5" fillId="0" borderId="13" xfId="53" applyNumberFormat="1" applyFont="1" applyFill="1" applyBorder="1" applyAlignment="1" applyProtection="1">
      <alignment horizontal="center" vertical="center"/>
      <protection hidden="1"/>
    </xf>
    <xf numFmtId="14" fontId="5" fillId="0" borderId="10" xfId="53" applyNumberFormat="1" applyFont="1" applyFill="1" applyBorder="1" applyAlignment="1" applyProtection="1">
      <alignment horizontal="center" vertical="top"/>
      <protection hidden="1"/>
    </xf>
    <xf numFmtId="0" fontId="4" fillId="0" borderId="10" xfId="53" applyNumberFormat="1" applyFont="1" applyFill="1" applyBorder="1" applyAlignment="1" applyProtection="1">
      <alignment horizontal="left" vertical="top" wrapText="1"/>
      <protection hidden="1"/>
    </xf>
    <xf numFmtId="0" fontId="4" fillId="0" borderId="12" xfId="53" applyNumberFormat="1" applyFont="1" applyFill="1" applyBorder="1" applyAlignment="1" applyProtection="1">
      <alignment horizontal="center" vertical="center"/>
      <protection hidden="1"/>
    </xf>
    <xf numFmtId="0" fontId="4" fillId="0" borderId="13" xfId="53" applyNumberFormat="1" applyFont="1" applyFill="1" applyBorder="1" applyAlignment="1" applyProtection="1">
      <alignment horizontal="center" vertical="center"/>
      <protection hidden="1"/>
    </xf>
    <xf numFmtId="0" fontId="4" fillId="0" borderId="15" xfId="53" applyNumberFormat="1" applyFont="1" applyFill="1" applyBorder="1" applyAlignment="1" applyProtection="1">
      <alignment horizontal="center" vertical="center"/>
      <protection hidden="1"/>
    </xf>
    <xf numFmtId="0" fontId="4" fillId="0" borderId="16" xfId="53" applyNumberFormat="1" applyFont="1" applyFill="1" applyBorder="1" applyAlignment="1" applyProtection="1">
      <alignment horizontal="center" vertical="center"/>
      <protection hidden="1"/>
    </xf>
    <xf numFmtId="0" fontId="3" fillId="0" borderId="15" xfId="53" applyNumberFormat="1" applyFont="1" applyFill="1" applyBorder="1" applyAlignment="1" applyProtection="1">
      <alignment horizontal="center" vertical="center"/>
      <protection hidden="1"/>
    </xf>
    <xf numFmtId="0" fontId="3" fillId="0" borderId="16" xfId="53" applyNumberFormat="1" applyFont="1" applyFill="1" applyBorder="1" applyAlignment="1" applyProtection="1">
      <alignment horizontal="center" vertical="center"/>
      <protection hidden="1"/>
    </xf>
    <xf numFmtId="0" fontId="6" fillId="0" borderId="0" xfId="53" applyNumberFormat="1" applyFont="1" applyFill="1" applyAlignment="1" applyProtection="1">
      <alignment vertical="center" wrapText="1"/>
      <protection hidden="1"/>
    </xf>
    <xf numFmtId="49" fontId="3" fillId="0" borderId="0" xfId="53" applyNumberFormat="1" applyFont="1" applyFill="1" applyAlignment="1" applyProtection="1">
      <alignment horizontal="center" vertical="center"/>
      <protection hidden="1"/>
    </xf>
    <xf numFmtId="49" fontId="3" fillId="0" borderId="0" xfId="53" applyNumberFormat="1" applyFont="1" applyFill="1" applyAlignment="1" applyProtection="1">
      <alignment horizontal="center" vertical="center" wrapText="1"/>
      <protection hidden="1"/>
    </xf>
    <xf numFmtId="49" fontId="10" fillId="0" borderId="0" xfId="53" applyNumberFormat="1" applyFont="1" applyFill="1" applyAlignment="1" applyProtection="1">
      <alignment horizontal="center"/>
      <protection hidden="1"/>
    </xf>
    <xf numFmtId="49" fontId="6" fillId="0" borderId="0" xfId="53" applyNumberFormat="1" applyFont="1" applyFill="1" applyAlignment="1" applyProtection="1">
      <alignment horizontal="center" vertical="center" wrapText="1"/>
      <protection hidden="1"/>
    </xf>
    <xf numFmtId="49" fontId="3" fillId="0" borderId="0" xfId="53" applyNumberFormat="1" applyFont="1" applyFill="1" applyBorder="1" applyAlignment="1" applyProtection="1">
      <alignment horizontal="center" vertical="center" wrapText="1"/>
      <protection hidden="1"/>
    </xf>
    <xf numFmtId="170" fontId="4" fillId="0" borderId="10" xfId="53" applyNumberFormat="1" applyFont="1" applyFill="1" applyBorder="1" applyAlignment="1" applyProtection="1">
      <alignment horizontal="center" vertical="top"/>
      <protection hidden="1"/>
    </xf>
    <xf numFmtId="38" fontId="4" fillId="0" borderId="10" xfId="53" applyNumberFormat="1" applyFont="1" applyFill="1" applyBorder="1" applyAlignment="1" applyProtection="1">
      <alignment horizontal="right" vertical="top"/>
      <protection hidden="1"/>
    </xf>
    <xf numFmtId="40" fontId="4" fillId="0" borderId="10" xfId="53" applyNumberFormat="1" applyFont="1" applyFill="1" applyBorder="1" applyAlignment="1" applyProtection="1">
      <alignment horizontal="right" vertical="top"/>
      <protection hidden="1"/>
    </xf>
    <xf numFmtId="49" fontId="2" fillId="0" borderId="0" xfId="53" applyNumberFormat="1" applyFont="1" applyFill="1" applyAlignment="1">
      <alignment horizontal="left"/>
      <protection/>
    </xf>
    <xf numFmtId="4" fontId="2" fillId="0" borderId="0" xfId="53" applyNumberFormat="1" applyFont="1" applyFill="1" applyAlignment="1">
      <alignment horizontal="left"/>
      <protection/>
    </xf>
    <xf numFmtId="49" fontId="2" fillId="0" borderId="0" xfId="53" applyNumberFormat="1" applyFont="1" applyFill="1" applyAlignment="1">
      <alignment/>
      <protection/>
    </xf>
    <xf numFmtId="49" fontId="3" fillId="0" borderId="0" xfId="53" applyNumberFormat="1" applyFont="1" applyFill="1" applyBorder="1" applyAlignment="1" applyProtection="1">
      <alignment horizontal="center" vertical="top"/>
      <protection hidden="1"/>
    </xf>
    <xf numFmtId="49" fontId="11" fillId="0" borderId="0" xfId="53" applyNumberFormat="1" applyFont="1" applyFill="1" applyBorder="1" applyAlignment="1" applyProtection="1">
      <alignment horizontal="center" vertical="top"/>
      <protection hidden="1"/>
    </xf>
    <xf numFmtId="49" fontId="3" fillId="0" borderId="0" xfId="53" applyNumberFormat="1" applyFont="1" applyFill="1" applyBorder="1" applyAlignment="1" applyProtection="1">
      <alignment horizontal="center"/>
      <protection hidden="1"/>
    </xf>
    <xf numFmtId="49" fontId="10" fillId="0" borderId="0" xfId="53" applyNumberFormat="1" applyFont="1" applyFill="1" applyAlignment="1">
      <alignment horizontal="center"/>
      <protection/>
    </xf>
    <xf numFmtId="0" fontId="4" fillId="0" borderId="0" xfId="53" applyFont="1" applyProtection="1">
      <alignment/>
      <protection hidden="1"/>
    </xf>
    <xf numFmtId="0" fontId="2" fillId="0" borderId="0" xfId="53" applyProtection="1">
      <alignment/>
      <protection hidden="1"/>
    </xf>
    <xf numFmtId="0" fontId="2" fillId="0" borderId="0" xfId="53">
      <alignment/>
      <protection/>
    </xf>
    <xf numFmtId="0" fontId="4" fillId="0" borderId="0" xfId="53" applyNumberFormat="1" applyFont="1" applyFill="1" applyAlignment="1" applyProtection="1">
      <alignment horizontal="right" vertical="center" wrapText="1"/>
      <protection hidden="1"/>
    </xf>
    <xf numFmtId="0" fontId="4" fillId="0" borderId="10" xfId="53" applyFont="1" applyBorder="1" applyAlignment="1" applyProtection="1">
      <alignment vertical="top"/>
      <protection hidden="1"/>
    </xf>
    <xf numFmtId="0" fontId="4" fillId="0" borderId="11" xfId="53" applyFont="1" applyBorder="1" applyProtection="1">
      <alignment/>
      <protection hidden="1"/>
    </xf>
    <xf numFmtId="38" fontId="3" fillId="0" borderId="10" xfId="53" applyNumberFormat="1" applyFont="1" applyFill="1" applyBorder="1" applyAlignment="1" applyProtection="1">
      <alignment horizontal="right" vertical="top"/>
      <protection hidden="1"/>
    </xf>
    <xf numFmtId="0" fontId="2" fillId="0" borderId="16" xfId="53" applyBorder="1" applyProtection="1">
      <alignment/>
      <protection hidden="1"/>
    </xf>
    <xf numFmtId="0" fontId="4" fillId="0" borderId="0" xfId="53" applyFont="1" applyFill="1" applyBorder="1" applyProtection="1">
      <alignment/>
      <protection hidden="1"/>
    </xf>
    <xf numFmtId="0" fontId="4" fillId="32" borderId="11" xfId="53" applyFont="1" applyFill="1" applyBorder="1" applyProtection="1">
      <alignment/>
      <protection hidden="1"/>
    </xf>
    <xf numFmtId="0" fontId="4" fillId="32" borderId="15" xfId="53" applyNumberFormat="1" applyFont="1" applyFill="1" applyBorder="1" applyAlignment="1" applyProtection="1">
      <alignment horizontal="center" vertical="center"/>
      <protection hidden="1"/>
    </xf>
    <xf numFmtId="0" fontId="4" fillId="32" borderId="16" xfId="53" applyNumberFormat="1" applyFont="1" applyFill="1" applyBorder="1" applyAlignment="1" applyProtection="1">
      <alignment horizontal="center" vertical="center"/>
      <protection hidden="1"/>
    </xf>
    <xf numFmtId="49" fontId="3" fillId="32" borderId="0" xfId="53" applyNumberFormat="1" applyFont="1" applyFill="1" applyBorder="1" applyAlignment="1" applyProtection="1">
      <alignment horizontal="center" vertical="top"/>
      <protection hidden="1"/>
    </xf>
    <xf numFmtId="0" fontId="2" fillId="32" borderId="0" xfId="53" applyFont="1" applyFill="1">
      <alignment/>
      <protection/>
    </xf>
    <xf numFmtId="0" fontId="4" fillId="33" borderId="11" xfId="53" applyFont="1" applyFill="1" applyBorder="1" applyProtection="1">
      <alignment/>
      <protection hidden="1"/>
    </xf>
    <xf numFmtId="0" fontId="4" fillId="33" borderId="10" xfId="53" applyNumberFormat="1" applyFont="1" applyFill="1" applyBorder="1" applyAlignment="1" applyProtection="1">
      <alignment horizontal="center" vertical="top"/>
      <protection hidden="1"/>
    </xf>
    <xf numFmtId="164" fontId="4" fillId="33" borderId="10" xfId="53" applyNumberFormat="1" applyFont="1" applyFill="1" applyBorder="1" applyAlignment="1" applyProtection="1">
      <alignment horizontal="center" vertical="top"/>
      <protection hidden="1"/>
    </xf>
    <xf numFmtId="3" fontId="4" fillId="33" borderId="10" xfId="53" applyNumberFormat="1" applyFont="1" applyFill="1" applyBorder="1" applyAlignment="1" applyProtection="1">
      <alignment horizontal="right" vertical="top"/>
      <protection hidden="1"/>
    </xf>
    <xf numFmtId="49" fontId="3" fillId="33" borderId="0" xfId="53" applyNumberFormat="1" applyFont="1" applyFill="1" applyBorder="1" applyAlignment="1" applyProtection="1">
      <alignment horizontal="center" vertical="top"/>
      <protection hidden="1"/>
    </xf>
    <xf numFmtId="0" fontId="2" fillId="33" borderId="0" xfId="53" applyFont="1" applyFill="1">
      <alignment/>
      <protection/>
    </xf>
    <xf numFmtId="0" fontId="4" fillId="33" borderId="10" xfId="53" applyNumberFormat="1" applyFont="1" applyFill="1" applyBorder="1" applyAlignment="1" applyProtection="1">
      <alignment horizontal="left" vertical="top" wrapText="1"/>
      <protection hidden="1"/>
    </xf>
    <xf numFmtId="0" fontId="4" fillId="33" borderId="15" xfId="53" applyNumberFormat="1" applyFont="1" applyFill="1" applyBorder="1" applyAlignment="1" applyProtection="1">
      <alignment horizontal="center" vertical="center"/>
      <protection hidden="1"/>
    </xf>
    <xf numFmtId="0" fontId="4" fillId="33" borderId="16" xfId="53" applyNumberFormat="1" applyFont="1" applyFill="1" applyBorder="1" applyAlignment="1" applyProtection="1">
      <alignment horizontal="center" vertical="center"/>
      <protection hidden="1"/>
    </xf>
    <xf numFmtId="49" fontId="4" fillId="33" borderId="10" xfId="53" applyNumberFormat="1" applyFont="1" applyFill="1" applyBorder="1" applyAlignment="1" applyProtection="1">
      <alignment horizontal="center" vertical="top"/>
      <protection hidden="1"/>
    </xf>
    <xf numFmtId="0" fontId="4" fillId="34" borderId="11" xfId="53" applyFont="1" applyFill="1" applyBorder="1" applyProtection="1">
      <alignment/>
      <protection hidden="1"/>
    </xf>
    <xf numFmtId="0" fontId="4" fillId="34" borderId="15" xfId="53" applyNumberFormat="1" applyFont="1" applyFill="1" applyBorder="1" applyAlignment="1" applyProtection="1">
      <alignment horizontal="center" vertical="center"/>
      <protection hidden="1"/>
    </xf>
    <xf numFmtId="0" fontId="4" fillId="34" borderId="16" xfId="53" applyNumberFormat="1" applyFont="1" applyFill="1" applyBorder="1" applyAlignment="1" applyProtection="1">
      <alignment horizontal="center" vertical="center"/>
      <protection hidden="1"/>
    </xf>
    <xf numFmtId="49" fontId="3" fillId="34" borderId="0" xfId="53" applyNumberFormat="1" applyFont="1" applyFill="1" applyBorder="1" applyAlignment="1" applyProtection="1">
      <alignment horizontal="center" vertical="top"/>
      <protection hidden="1"/>
    </xf>
    <xf numFmtId="0" fontId="2" fillId="34" borderId="0" xfId="53" applyFont="1" applyFill="1">
      <alignment/>
      <protection/>
    </xf>
    <xf numFmtId="49" fontId="11" fillId="34" borderId="0" xfId="53" applyNumberFormat="1" applyFont="1" applyFill="1" applyBorder="1" applyAlignment="1" applyProtection="1">
      <alignment horizontal="center" vertical="top"/>
      <protection hidden="1"/>
    </xf>
    <xf numFmtId="0" fontId="4" fillId="34" borderId="12" xfId="53" applyNumberFormat="1" applyFont="1" applyFill="1" applyBorder="1" applyAlignment="1" applyProtection="1">
      <alignment horizontal="center" vertical="center"/>
      <protection hidden="1"/>
    </xf>
    <xf numFmtId="0" fontId="4" fillId="34" borderId="13" xfId="53" applyNumberFormat="1" applyFont="1" applyFill="1" applyBorder="1" applyAlignment="1" applyProtection="1">
      <alignment horizontal="center" vertical="center"/>
      <protection hidden="1"/>
    </xf>
    <xf numFmtId="0" fontId="5" fillId="34" borderId="15" xfId="53" applyNumberFormat="1" applyFont="1" applyFill="1" applyBorder="1" applyAlignment="1" applyProtection="1">
      <alignment horizontal="center" vertical="center"/>
      <protection hidden="1"/>
    </xf>
    <xf numFmtId="0" fontId="5" fillId="34" borderId="16" xfId="53" applyNumberFormat="1" applyFont="1" applyFill="1" applyBorder="1" applyAlignment="1" applyProtection="1">
      <alignment horizontal="center" vertical="center"/>
      <protection hidden="1"/>
    </xf>
    <xf numFmtId="0" fontId="3" fillId="33" borderId="17" xfId="53" applyNumberFormat="1" applyFont="1" applyFill="1" applyBorder="1" applyAlignment="1" applyProtection="1">
      <alignment horizontal="left" vertical="top" wrapText="1"/>
      <protection hidden="1"/>
    </xf>
    <xf numFmtId="0" fontId="3" fillId="33" borderId="10" xfId="53" applyNumberFormat="1" applyFont="1" applyFill="1" applyBorder="1" applyAlignment="1" applyProtection="1">
      <alignment horizontal="center" vertical="top"/>
      <protection hidden="1"/>
    </xf>
    <xf numFmtId="164" fontId="3" fillId="33" borderId="17" xfId="53" applyNumberFormat="1" applyFont="1" applyFill="1" applyBorder="1" applyAlignment="1" applyProtection="1">
      <alignment horizontal="center" vertical="top"/>
      <protection hidden="1"/>
    </xf>
    <xf numFmtId="3" fontId="3" fillId="33" borderId="17" xfId="53" applyNumberFormat="1" applyFont="1" applyFill="1" applyBorder="1" applyAlignment="1" applyProtection="1">
      <alignment horizontal="right" vertical="top"/>
      <protection hidden="1"/>
    </xf>
    <xf numFmtId="0" fontId="3" fillId="33" borderId="10" xfId="53" applyNumberFormat="1" applyFont="1" applyFill="1" applyBorder="1" applyAlignment="1" applyProtection="1">
      <alignment horizontal="left" vertical="top" wrapText="1"/>
      <protection hidden="1"/>
    </xf>
    <xf numFmtId="0" fontId="5" fillId="33" borderId="10" xfId="53" applyNumberFormat="1" applyFont="1" applyFill="1" applyBorder="1" applyAlignment="1" applyProtection="1">
      <alignment horizontal="left" vertical="top" wrapText="1"/>
      <protection hidden="1"/>
    </xf>
    <xf numFmtId="0" fontId="5" fillId="33" borderId="10" xfId="53" applyNumberFormat="1" applyFont="1" applyFill="1" applyBorder="1" applyAlignment="1" applyProtection="1">
      <alignment horizontal="center" vertical="top"/>
      <protection hidden="1"/>
    </xf>
    <xf numFmtId="0" fontId="12" fillId="33" borderId="10" xfId="0" applyFont="1" applyFill="1" applyBorder="1" applyAlignment="1">
      <alignment wrapText="1"/>
    </xf>
    <xf numFmtId="49" fontId="5" fillId="33" borderId="10" xfId="53" applyNumberFormat="1" applyFont="1" applyFill="1" applyBorder="1" applyAlignment="1" applyProtection="1">
      <alignment horizontal="center" vertical="top"/>
      <protection hidden="1"/>
    </xf>
    <xf numFmtId="0" fontId="3" fillId="33" borderId="15" xfId="53" applyNumberFormat="1" applyFont="1" applyFill="1" applyBorder="1" applyAlignment="1" applyProtection="1">
      <alignment horizontal="center" vertical="center"/>
      <protection hidden="1"/>
    </xf>
    <xf numFmtId="0" fontId="3" fillId="33" borderId="16" xfId="53" applyNumberFormat="1" applyFont="1" applyFill="1" applyBorder="1" applyAlignment="1" applyProtection="1">
      <alignment horizontal="center" vertical="center"/>
      <protection hidden="1"/>
    </xf>
    <xf numFmtId="0" fontId="5" fillId="32" borderId="15" xfId="53" applyNumberFormat="1" applyFont="1" applyFill="1" applyBorder="1" applyAlignment="1" applyProtection="1">
      <alignment horizontal="center" vertical="center"/>
      <protection hidden="1"/>
    </xf>
    <xf numFmtId="0" fontId="5" fillId="32" borderId="16" xfId="53" applyNumberFormat="1" applyFont="1" applyFill="1" applyBorder="1" applyAlignment="1" applyProtection="1">
      <alignment horizontal="center" vertical="center"/>
      <protection hidden="1"/>
    </xf>
    <xf numFmtId="0" fontId="3" fillId="32" borderId="15" xfId="53" applyNumberFormat="1" applyFont="1" applyFill="1" applyBorder="1" applyAlignment="1" applyProtection="1">
      <alignment horizontal="center" vertical="center"/>
      <protection hidden="1"/>
    </xf>
    <xf numFmtId="0" fontId="3" fillId="32" borderId="16" xfId="53" applyNumberFormat="1" applyFont="1" applyFill="1" applyBorder="1" applyAlignment="1" applyProtection="1">
      <alignment horizontal="center" vertical="center"/>
      <protection hidden="1"/>
    </xf>
    <xf numFmtId="0" fontId="5" fillId="32" borderId="12" xfId="53" applyNumberFormat="1" applyFont="1" applyFill="1" applyBorder="1" applyAlignment="1" applyProtection="1">
      <alignment horizontal="center" vertical="center"/>
      <protection hidden="1"/>
    </xf>
    <xf numFmtId="0" fontId="5" fillId="32" borderId="13" xfId="53" applyNumberFormat="1" applyFont="1" applyFill="1" applyBorder="1" applyAlignment="1" applyProtection="1">
      <alignment horizontal="center" vertical="center"/>
      <protection hidden="1"/>
    </xf>
    <xf numFmtId="49" fontId="11" fillId="32" borderId="0" xfId="53" applyNumberFormat="1" applyFont="1" applyFill="1" applyBorder="1" applyAlignment="1" applyProtection="1">
      <alignment horizontal="center" vertical="top"/>
      <protection hidden="1"/>
    </xf>
    <xf numFmtId="0" fontId="4" fillId="35" borderId="11" xfId="53" applyFont="1" applyFill="1" applyBorder="1" applyProtection="1">
      <alignment/>
      <protection hidden="1"/>
    </xf>
    <xf numFmtId="0" fontId="4" fillId="35" borderId="15" xfId="53" applyNumberFormat="1" applyFont="1" applyFill="1" applyBorder="1" applyAlignment="1" applyProtection="1">
      <alignment horizontal="center" vertical="center"/>
      <protection hidden="1"/>
    </xf>
    <xf numFmtId="0" fontId="4" fillId="35" borderId="16" xfId="53" applyNumberFormat="1" applyFont="1" applyFill="1" applyBorder="1" applyAlignment="1" applyProtection="1">
      <alignment horizontal="center" vertical="center"/>
      <protection hidden="1"/>
    </xf>
    <xf numFmtId="49" fontId="3" fillId="35" borderId="0" xfId="53" applyNumberFormat="1" applyFont="1" applyFill="1" applyBorder="1" applyAlignment="1" applyProtection="1">
      <alignment horizontal="center" vertical="top"/>
      <protection hidden="1"/>
    </xf>
    <xf numFmtId="0" fontId="2" fillId="35" borderId="0" xfId="53" applyFont="1" applyFill="1">
      <alignment/>
      <protection/>
    </xf>
    <xf numFmtId="0" fontId="5" fillId="35" borderId="15" xfId="53" applyNumberFormat="1" applyFont="1" applyFill="1" applyBorder="1" applyAlignment="1" applyProtection="1">
      <alignment horizontal="center" vertical="center"/>
      <protection hidden="1"/>
    </xf>
    <xf numFmtId="0" fontId="5" fillId="35" borderId="16" xfId="53" applyNumberFormat="1" applyFont="1" applyFill="1" applyBorder="1" applyAlignment="1" applyProtection="1">
      <alignment horizontal="center" vertical="center"/>
      <protection hidden="1"/>
    </xf>
    <xf numFmtId="0" fontId="4" fillId="35" borderId="12" xfId="53" applyNumberFormat="1" applyFont="1" applyFill="1" applyBorder="1" applyAlignment="1" applyProtection="1">
      <alignment horizontal="center" vertical="center"/>
      <protection hidden="1"/>
    </xf>
    <xf numFmtId="0" fontId="4" fillId="35" borderId="13" xfId="53" applyNumberFormat="1" applyFont="1" applyFill="1" applyBorder="1" applyAlignment="1" applyProtection="1">
      <alignment horizontal="center" vertical="center"/>
      <protection hidden="1"/>
    </xf>
    <xf numFmtId="0" fontId="4" fillId="35" borderId="15" xfId="53" applyNumberFormat="1" applyFont="1" applyFill="1" applyBorder="1" applyAlignment="1" applyProtection="1">
      <alignment horizontal="center" vertical="center"/>
      <protection hidden="1"/>
    </xf>
    <xf numFmtId="0" fontId="4" fillId="35" borderId="16" xfId="53" applyNumberFormat="1" applyFont="1" applyFill="1" applyBorder="1" applyAlignment="1" applyProtection="1">
      <alignment horizontal="center" vertical="center"/>
      <protection hidden="1"/>
    </xf>
    <xf numFmtId="49" fontId="11" fillId="35" borderId="0" xfId="53" applyNumberFormat="1" applyFont="1" applyFill="1" applyBorder="1" applyAlignment="1" applyProtection="1">
      <alignment horizontal="center" vertical="top"/>
      <protection hidden="1"/>
    </xf>
    <xf numFmtId="0" fontId="3" fillId="35" borderId="15" xfId="53" applyNumberFormat="1" applyFont="1" applyFill="1" applyBorder="1" applyAlignment="1" applyProtection="1">
      <alignment horizontal="center" vertical="center"/>
      <protection hidden="1"/>
    </xf>
    <xf numFmtId="0" fontId="3" fillId="35" borderId="16" xfId="53" applyNumberFormat="1" applyFont="1" applyFill="1" applyBorder="1" applyAlignment="1" applyProtection="1">
      <alignment horizontal="center" vertical="center"/>
      <protection hidden="1"/>
    </xf>
    <xf numFmtId="0" fontId="4" fillId="35" borderId="15" xfId="53" applyNumberFormat="1" applyFont="1" applyFill="1" applyBorder="1" applyAlignment="1" applyProtection="1">
      <alignment horizontal="center" vertical="center"/>
      <protection hidden="1"/>
    </xf>
    <xf numFmtId="0" fontId="4" fillId="35" borderId="16" xfId="53" applyNumberFormat="1" applyFont="1" applyFill="1" applyBorder="1" applyAlignment="1" applyProtection="1">
      <alignment horizontal="center" vertical="center"/>
      <protection hidden="1"/>
    </xf>
    <xf numFmtId="0" fontId="4" fillId="14" borderId="11" xfId="53" applyFont="1" applyFill="1" applyBorder="1" applyProtection="1">
      <alignment/>
      <protection hidden="1"/>
    </xf>
    <xf numFmtId="49" fontId="3" fillId="14" borderId="0" xfId="53" applyNumberFormat="1" applyFont="1" applyFill="1" applyBorder="1" applyAlignment="1" applyProtection="1">
      <alignment horizontal="center" vertical="top"/>
      <protection hidden="1"/>
    </xf>
    <xf numFmtId="0" fontId="2" fillId="14" borderId="0" xfId="53" applyFont="1" applyFill="1">
      <alignment/>
      <protection/>
    </xf>
    <xf numFmtId="0" fontId="4" fillId="14" borderId="15" xfId="53" applyNumberFormat="1" applyFont="1" applyFill="1" applyBorder="1" applyAlignment="1" applyProtection="1">
      <alignment horizontal="center" vertical="center"/>
      <protection hidden="1"/>
    </xf>
    <xf numFmtId="0" fontId="4" fillId="14" borderId="16" xfId="53" applyNumberFormat="1" applyFont="1" applyFill="1" applyBorder="1" applyAlignment="1" applyProtection="1">
      <alignment horizontal="center" vertical="center"/>
      <protection hidden="1"/>
    </xf>
    <xf numFmtId="0" fontId="3" fillId="14" borderId="15" xfId="53" applyNumberFormat="1" applyFont="1" applyFill="1" applyBorder="1" applyAlignment="1" applyProtection="1">
      <alignment horizontal="center" vertical="center"/>
      <protection hidden="1"/>
    </xf>
    <xf numFmtId="0" fontId="3" fillId="14" borderId="16" xfId="53" applyNumberFormat="1" applyFont="1" applyFill="1" applyBorder="1" applyAlignment="1" applyProtection="1">
      <alignment horizontal="center" vertical="center"/>
      <protection hidden="1"/>
    </xf>
    <xf numFmtId="0" fontId="4" fillId="36" borderId="11" xfId="53" applyFont="1" applyFill="1" applyBorder="1" applyProtection="1">
      <alignment/>
      <protection hidden="1"/>
    </xf>
    <xf numFmtId="0" fontId="4" fillId="36" borderId="15" xfId="53" applyNumberFormat="1" applyFont="1" applyFill="1" applyBorder="1" applyAlignment="1" applyProtection="1">
      <alignment horizontal="center" vertical="center"/>
      <protection hidden="1"/>
    </xf>
    <xf numFmtId="0" fontId="4" fillId="36" borderId="16" xfId="53" applyNumberFormat="1" applyFont="1" applyFill="1" applyBorder="1" applyAlignment="1" applyProtection="1">
      <alignment horizontal="center" vertical="center"/>
      <protection hidden="1"/>
    </xf>
    <xf numFmtId="49" fontId="3" fillId="36" borderId="0" xfId="53" applyNumberFormat="1" applyFont="1" applyFill="1" applyBorder="1" applyAlignment="1" applyProtection="1">
      <alignment horizontal="center" vertical="top"/>
      <protection hidden="1"/>
    </xf>
    <xf numFmtId="0" fontId="2" fillId="36" borderId="0" xfId="53" applyFont="1" applyFill="1">
      <alignment/>
      <protection/>
    </xf>
    <xf numFmtId="0" fontId="4" fillId="37" borderId="11" xfId="53" applyFont="1" applyFill="1" applyBorder="1" applyProtection="1">
      <alignment/>
      <protection hidden="1"/>
    </xf>
    <xf numFmtId="49" fontId="3" fillId="37" borderId="0" xfId="53" applyNumberFormat="1" applyFont="1" applyFill="1" applyBorder="1" applyAlignment="1" applyProtection="1">
      <alignment horizontal="center" vertical="top"/>
      <protection hidden="1"/>
    </xf>
    <xf numFmtId="0" fontId="2" fillId="37" borderId="0" xfId="53" applyFont="1" applyFill="1">
      <alignment/>
      <protection/>
    </xf>
    <xf numFmtId="49" fontId="11" fillId="37" borderId="0" xfId="53" applyNumberFormat="1" applyFont="1" applyFill="1" applyBorder="1" applyAlignment="1" applyProtection="1">
      <alignment horizontal="center" vertical="top"/>
      <protection hidden="1"/>
    </xf>
    <xf numFmtId="0" fontId="5" fillId="37" borderId="12" xfId="53" applyNumberFormat="1" applyFont="1" applyFill="1" applyBorder="1" applyAlignment="1" applyProtection="1">
      <alignment horizontal="center" vertical="center"/>
      <protection hidden="1"/>
    </xf>
    <xf numFmtId="0" fontId="5" fillId="37" borderId="13" xfId="53" applyNumberFormat="1" applyFont="1" applyFill="1" applyBorder="1" applyAlignment="1" applyProtection="1">
      <alignment horizontal="center" vertical="center"/>
      <protection hidden="1"/>
    </xf>
    <xf numFmtId="0" fontId="4" fillId="38" borderId="11" xfId="53" applyFont="1" applyFill="1" applyBorder="1" applyProtection="1">
      <alignment/>
      <protection hidden="1"/>
    </xf>
    <xf numFmtId="49" fontId="3" fillId="38" borderId="0" xfId="53" applyNumberFormat="1" applyFont="1" applyFill="1" applyBorder="1" applyAlignment="1" applyProtection="1">
      <alignment horizontal="center" vertical="top"/>
      <protection hidden="1"/>
    </xf>
    <xf numFmtId="0" fontId="2" fillId="38" borderId="0" xfId="53" applyFont="1" applyFill="1">
      <alignment/>
      <protection/>
    </xf>
    <xf numFmtId="0" fontId="5" fillId="38" borderId="12" xfId="53" applyNumberFormat="1" applyFont="1" applyFill="1" applyBorder="1" applyAlignment="1" applyProtection="1">
      <alignment horizontal="center" vertical="center"/>
      <protection hidden="1"/>
    </xf>
    <xf numFmtId="0" fontId="5" fillId="38" borderId="13" xfId="53" applyNumberFormat="1" applyFont="1" applyFill="1" applyBorder="1" applyAlignment="1" applyProtection="1">
      <alignment horizontal="center" vertical="center"/>
      <protection hidden="1"/>
    </xf>
    <xf numFmtId="0" fontId="5" fillId="38" borderId="15" xfId="53" applyNumberFormat="1" applyFont="1" applyFill="1" applyBorder="1" applyAlignment="1" applyProtection="1">
      <alignment horizontal="center" vertical="center"/>
      <protection hidden="1"/>
    </xf>
    <xf numFmtId="0" fontId="5" fillId="38" borderId="16" xfId="53" applyNumberFormat="1" applyFont="1" applyFill="1" applyBorder="1" applyAlignment="1" applyProtection="1">
      <alignment horizontal="center" vertical="center"/>
      <protection hidden="1"/>
    </xf>
    <xf numFmtId="0" fontId="4" fillId="39" borderId="11" xfId="53" applyFont="1" applyFill="1" applyBorder="1" applyProtection="1">
      <alignment/>
      <protection hidden="1"/>
    </xf>
    <xf numFmtId="49" fontId="3" fillId="39" borderId="0" xfId="53" applyNumberFormat="1" applyFont="1" applyFill="1" applyBorder="1" applyAlignment="1" applyProtection="1">
      <alignment horizontal="center" vertical="top"/>
      <protection hidden="1"/>
    </xf>
    <xf numFmtId="0" fontId="2" fillId="39" borderId="0" xfId="53" applyFont="1" applyFill="1">
      <alignment/>
      <protection/>
    </xf>
    <xf numFmtId="49" fontId="11" fillId="39" borderId="0" xfId="53" applyNumberFormat="1" applyFont="1" applyFill="1" applyBorder="1" applyAlignment="1" applyProtection="1">
      <alignment horizontal="center" vertical="top"/>
      <protection hidden="1"/>
    </xf>
    <xf numFmtId="0" fontId="5" fillId="39" borderId="12" xfId="53" applyNumberFormat="1" applyFont="1" applyFill="1" applyBorder="1" applyAlignment="1" applyProtection="1">
      <alignment horizontal="center" vertical="center"/>
      <protection hidden="1"/>
    </xf>
    <xf numFmtId="0" fontId="5" fillId="39" borderId="13" xfId="53" applyNumberFormat="1" applyFont="1" applyFill="1" applyBorder="1" applyAlignment="1" applyProtection="1">
      <alignment horizontal="center" vertical="center"/>
      <protection hidden="1"/>
    </xf>
    <xf numFmtId="0" fontId="4" fillId="39" borderId="15" xfId="53" applyNumberFormat="1" applyFont="1" applyFill="1" applyBorder="1" applyAlignment="1" applyProtection="1">
      <alignment horizontal="center" vertical="center"/>
      <protection hidden="1"/>
    </xf>
    <xf numFmtId="0" fontId="4" fillId="39" borderId="16" xfId="53" applyNumberFormat="1" applyFont="1" applyFill="1" applyBorder="1" applyAlignment="1" applyProtection="1">
      <alignment horizontal="center" vertical="center"/>
      <protection hidden="1"/>
    </xf>
    <xf numFmtId="0" fontId="4" fillId="40" borderId="11" xfId="53" applyFont="1" applyFill="1" applyBorder="1" applyProtection="1">
      <alignment/>
      <protection hidden="1"/>
    </xf>
    <xf numFmtId="0" fontId="3" fillId="40" borderId="15" xfId="53" applyNumberFormat="1" applyFont="1" applyFill="1" applyBorder="1" applyAlignment="1" applyProtection="1">
      <alignment horizontal="center" vertical="center"/>
      <protection hidden="1"/>
    </xf>
    <xf numFmtId="0" fontId="3" fillId="40" borderId="16" xfId="53" applyNumberFormat="1" applyFont="1" applyFill="1" applyBorder="1" applyAlignment="1" applyProtection="1">
      <alignment horizontal="center" vertical="center"/>
      <protection hidden="1"/>
    </xf>
    <xf numFmtId="49" fontId="3" fillId="40" borderId="0" xfId="53" applyNumberFormat="1" applyFont="1" applyFill="1" applyBorder="1" applyAlignment="1" applyProtection="1">
      <alignment horizontal="center" vertical="top"/>
      <protection hidden="1"/>
    </xf>
    <xf numFmtId="0" fontId="2" fillId="40" borderId="0" xfId="53" applyFont="1" applyFill="1">
      <alignment/>
      <protection/>
    </xf>
    <xf numFmtId="0" fontId="4" fillId="41" borderId="11" xfId="53" applyFont="1" applyFill="1" applyBorder="1" applyProtection="1">
      <alignment/>
      <protection hidden="1"/>
    </xf>
    <xf numFmtId="0" fontId="5" fillId="41" borderId="12" xfId="53" applyNumberFormat="1" applyFont="1" applyFill="1" applyBorder="1" applyAlignment="1" applyProtection="1">
      <alignment horizontal="center" vertical="center"/>
      <protection hidden="1"/>
    </xf>
    <xf numFmtId="0" fontId="5" fillId="41" borderId="13" xfId="53" applyNumberFormat="1" applyFont="1" applyFill="1" applyBorder="1" applyAlignment="1" applyProtection="1">
      <alignment horizontal="center" vertical="center"/>
      <protection hidden="1"/>
    </xf>
    <xf numFmtId="49" fontId="11" fillId="41" borderId="0" xfId="53" applyNumberFormat="1" applyFont="1" applyFill="1" applyBorder="1" applyAlignment="1" applyProtection="1">
      <alignment horizontal="center" vertical="top"/>
      <protection hidden="1"/>
    </xf>
    <xf numFmtId="0" fontId="2" fillId="41" borderId="0" xfId="53" applyFont="1" applyFill="1">
      <alignment/>
      <protection/>
    </xf>
    <xf numFmtId="0" fontId="4" fillId="42" borderId="11" xfId="53" applyFont="1" applyFill="1" applyBorder="1" applyProtection="1">
      <alignment/>
      <protection hidden="1"/>
    </xf>
    <xf numFmtId="49" fontId="3" fillId="42" borderId="0" xfId="53" applyNumberFormat="1" applyFont="1" applyFill="1" applyBorder="1" applyAlignment="1" applyProtection="1">
      <alignment horizontal="center" vertical="top"/>
      <protection hidden="1"/>
    </xf>
    <xf numFmtId="0" fontId="2" fillId="42" borderId="0" xfId="53" applyFont="1" applyFill="1">
      <alignment/>
      <protection/>
    </xf>
    <xf numFmtId="0" fontId="3" fillId="42" borderId="15" xfId="53" applyNumberFormat="1" applyFont="1" applyFill="1" applyBorder="1" applyAlignment="1" applyProtection="1">
      <alignment horizontal="center" vertical="center"/>
      <protection hidden="1"/>
    </xf>
    <xf numFmtId="0" fontId="3" fillId="42" borderId="16" xfId="53" applyNumberFormat="1" applyFont="1" applyFill="1" applyBorder="1" applyAlignment="1" applyProtection="1">
      <alignment horizontal="center" vertical="center"/>
      <protection hidden="1"/>
    </xf>
    <xf numFmtId="0" fontId="4" fillId="41" borderId="15" xfId="53" applyNumberFormat="1" applyFont="1" applyFill="1" applyBorder="1" applyAlignment="1" applyProtection="1">
      <alignment horizontal="center" vertical="center"/>
      <protection hidden="1"/>
    </xf>
    <xf numFmtId="0" fontId="4" fillId="41" borderId="16" xfId="53" applyNumberFormat="1" applyFont="1" applyFill="1" applyBorder="1" applyAlignment="1" applyProtection="1">
      <alignment horizontal="center" vertical="center"/>
      <protection hidden="1"/>
    </xf>
    <xf numFmtId="49" fontId="3" fillId="41" borderId="0" xfId="53" applyNumberFormat="1" applyFont="1" applyFill="1" applyBorder="1" applyAlignment="1" applyProtection="1">
      <alignment horizontal="center" vertical="top"/>
      <protection hidden="1"/>
    </xf>
    <xf numFmtId="164" fontId="5" fillId="33" borderId="10" xfId="53" applyNumberFormat="1" applyFont="1" applyFill="1" applyBorder="1" applyAlignment="1" applyProtection="1">
      <alignment horizontal="center" vertical="top"/>
      <protection hidden="1"/>
    </xf>
    <xf numFmtId="14" fontId="5" fillId="33" borderId="10" xfId="53" applyNumberFormat="1" applyFont="1" applyFill="1" applyBorder="1" applyAlignment="1" applyProtection="1">
      <alignment horizontal="center" vertical="top"/>
      <protection hidden="1"/>
    </xf>
    <xf numFmtId="0" fontId="7" fillId="33" borderId="10" xfId="0" applyFont="1" applyFill="1" applyBorder="1" applyAlignment="1">
      <alignment wrapText="1"/>
    </xf>
    <xf numFmtId="49" fontId="8" fillId="33" borderId="10" xfId="0" applyNumberFormat="1" applyFont="1" applyFill="1" applyBorder="1" applyAlignment="1">
      <alignment horizontal="center"/>
    </xf>
    <xf numFmtId="3" fontId="5" fillId="33" borderId="10" xfId="53" applyNumberFormat="1" applyFont="1" applyFill="1" applyBorder="1" applyAlignment="1" applyProtection="1">
      <alignment horizontal="right" vertical="top"/>
      <protection hidden="1"/>
    </xf>
    <xf numFmtId="49" fontId="13" fillId="33" borderId="10" xfId="0" applyNumberFormat="1" applyFont="1" applyFill="1" applyBorder="1" applyAlignment="1">
      <alignment horizontal="center"/>
    </xf>
    <xf numFmtId="164" fontId="3" fillId="33" borderId="10" xfId="53" applyNumberFormat="1" applyFont="1" applyFill="1" applyBorder="1" applyAlignment="1" applyProtection="1">
      <alignment horizontal="center" vertical="top"/>
      <protection hidden="1"/>
    </xf>
    <xf numFmtId="3" fontId="3" fillId="33" borderId="10" xfId="53" applyNumberFormat="1" applyFont="1" applyFill="1" applyBorder="1" applyAlignment="1" applyProtection="1">
      <alignment horizontal="right" vertical="top"/>
      <protection hidden="1"/>
    </xf>
    <xf numFmtId="0" fontId="4" fillId="33" borderId="17" xfId="53" applyNumberFormat="1" applyFont="1" applyFill="1" applyBorder="1" applyAlignment="1" applyProtection="1">
      <alignment horizontal="center" vertical="top"/>
      <protection hidden="1"/>
    </xf>
    <xf numFmtId="14" fontId="4" fillId="33" borderId="10" xfId="53" applyNumberFormat="1" applyFont="1" applyFill="1" applyBorder="1" applyAlignment="1" applyProtection="1">
      <alignment horizontal="center" vertical="top"/>
      <protection hidden="1"/>
    </xf>
    <xf numFmtId="49" fontId="4" fillId="33" borderId="10" xfId="53" applyNumberFormat="1" applyFont="1" applyFill="1" applyBorder="1" applyAlignment="1">
      <alignment horizontal="center"/>
      <protection/>
    </xf>
    <xf numFmtId="49" fontId="4" fillId="33" borderId="0" xfId="53" applyNumberFormat="1" applyFont="1" applyFill="1" applyAlignment="1">
      <alignment horizontal="center"/>
      <protection/>
    </xf>
    <xf numFmtId="0" fontId="4" fillId="33" borderId="12" xfId="53" applyNumberFormat="1" applyFont="1" applyFill="1" applyBorder="1" applyAlignment="1" applyProtection="1">
      <alignment horizontal="left" vertical="top" wrapText="1"/>
      <protection hidden="1"/>
    </xf>
    <xf numFmtId="49" fontId="4" fillId="33" borderId="12" xfId="53" applyNumberFormat="1" applyFont="1" applyFill="1" applyBorder="1" applyAlignment="1" applyProtection="1">
      <alignment horizontal="center" vertical="top"/>
      <protection hidden="1"/>
    </xf>
    <xf numFmtId="164" fontId="4" fillId="33" borderId="12" xfId="53" applyNumberFormat="1" applyFont="1" applyFill="1" applyBorder="1" applyAlignment="1" applyProtection="1">
      <alignment horizontal="center" vertical="top"/>
      <protection hidden="1"/>
    </xf>
    <xf numFmtId="3" fontId="4" fillId="33" borderId="12" xfId="53" applyNumberFormat="1" applyFont="1" applyFill="1" applyBorder="1" applyAlignment="1" applyProtection="1">
      <alignment horizontal="right" vertical="top"/>
      <protection hidden="1"/>
    </xf>
    <xf numFmtId="0" fontId="4" fillId="33" borderId="12" xfId="53" applyNumberFormat="1" applyFont="1" applyFill="1" applyBorder="1" applyAlignment="1" applyProtection="1">
      <alignment horizontal="center" vertical="top"/>
      <protection hidden="1"/>
    </xf>
    <xf numFmtId="0" fontId="12" fillId="33" borderId="10" xfId="0" applyFont="1" applyFill="1" applyBorder="1" applyAlignment="1">
      <alignment vertical="top" wrapText="1"/>
    </xf>
    <xf numFmtId="0" fontId="12" fillId="33" borderId="10" xfId="0" applyFont="1" applyFill="1" applyBorder="1" applyAlignment="1">
      <alignment horizontal="center" vertical="top" wrapText="1"/>
    </xf>
    <xf numFmtId="3" fontId="12" fillId="33" borderId="10" xfId="0" applyNumberFormat="1" applyFont="1" applyFill="1" applyBorder="1" applyAlignment="1">
      <alignment horizontal="right" vertical="top" wrapText="1"/>
    </xf>
    <xf numFmtId="0" fontId="7" fillId="33" borderId="10" xfId="0" applyFont="1" applyFill="1" applyBorder="1" applyAlignment="1">
      <alignment vertical="top" wrapText="1"/>
    </xf>
    <xf numFmtId="0" fontId="7" fillId="33" borderId="10" xfId="0" applyFont="1" applyFill="1" applyBorder="1" applyAlignment="1">
      <alignment horizontal="center" vertical="top" wrapText="1"/>
    </xf>
    <xf numFmtId="3" fontId="7" fillId="33" borderId="10" xfId="0" applyNumberFormat="1" applyFont="1" applyFill="1" applyBorder="1" applyAlignment="1">
      <alignment horizontal="right" vertical="top" wrapText="1"/>
    </xf>
    <xf numFmtId="49" fontId="7" fillId="33" borderId="10" xfId="0" applyNumberFormat="1" applyFont="1" applyFill="1" applyBorder="1" applyAlignment="1">
      <alignment horizontal="center" vertical="top" wrapText="1"/>
    </xf>
    <xf numFmtId="14" fontId="7" fillId="33" borderId="10" xfId="0" applyNumberFormat="1" applyFont="1" applyFill="1" applyBorder="1" applyAlignment="1">
      <alignment horizontal="center" vertical="top" wrapText="1"/>
    </xf>
    <xf numFmtId="0" fontId="14" fillId="33" borderId="10" xfId="0" applyFont="1" applyFill="1" applyBorder="1" applyAlignment="1">
      <alignment vertical="top" wrapText="1"/>
    </xf>
    <xf numFmtId="0" fontId="14" fillId="33" borderId="12" xfId="0" applyFont="1" applyFill="1" applyBorder="1" applyAlignment="1">
      <alignment vertical="top" wrapText="1"/>
    </xf>
    <xf numFmtId="0" fontId="7" fillId="33" borderId="12" xfId="0" applyFont="1" applyFill="1" applyBorder="1" applyAlignment="1">
      <alignment horizontal="center" vertical="top" wrapText="1"/>
    </xf>
    <xf numFmtId="3" fontId="7" fillId="33" borderId="12" xfId="0" applyNumberFormat="1" applyFont="1" applyFill="1" applyBorder="1" applyAlignment="1">
      <alignment horizontal="right" vertical="top" wrapText="1"/>
    </xf>
    <xf numFmtId="0" fontId="7" fillId="33" borderId="12" xfId="0" applyFont="1" applyFill="1" applyBorder="1" applyAlignment="1">
      <alignment vertical="top" wrapText="1"/>
    </xf>
    <xf numFmtId="0" fontId="4" fillId="33" borderId="10" xfId="53" applyFont="1" applyFill="1" applyBorder="1" applyAlignment="1">
      <alignment wrapText="1"/>
      <protection/>
    </xf>
    <xf numFmtId="0" fontId="4" fillId="33" borderId="10" xfId="53" applyFont="1" applyFill="1" applyBorder="1">
      <alignment/>
      <protection/>
    </xf>
    <xf numFmtId="3" fontId="4" fillId="33" borderId="10" xfId="53" applyNumberFormat="1" applyFont="1" applyFill="1" applyBorder="1">
      <alignment/>
      <protection/>
    </xf>
    <xf numFmtId="0" fontId="5" fillId="33" borderId="12" xfId="53" applyNumberFormat="1" applyFont="1" applyFill="1" applyBorder="1" applyAlignment="1" applyProtection="1">
      <alignment horizontal="left" vertical="top" wrapText="1"/>
      <protection hidden="1"/>
    </xf>
    <xf numFmtId="0" fontId="7" fillId="33" borderId="17" xfId="0" applyFont="1" applyFill="1" applyBorder="1" applyAlignment="1">
      <alignment vertical="top" wrapText="1"/>
    </xf>
    <xf numFmtId="49" fontId="7" fillId="33" borderId="17" xfId="0" applyNumberFormat="1" applyFont="1" applyFill="1" applyBorder="1" applyAlignment="1">
      <alignment horizontal="center" vertical="top" wrapText="1"/>
    </xf>
    <xf numFmtId="0" fontId="7" fillId="33" borderId="17" xfId="0" applyFont="1" applyFill="1" applyBorder="1" applyAlignment="1">
      <alignment horizontal="center" vertical="top" wrapText="1"/>
    </xf>
    <xf numFmtId="3" fontId="7" fillId="33" borderId="17" xfId="0" applyNumberFormat="1" applyFont="1" applyFill="1" applyBorder="1" applyAlignment="1">
      <alignment horizontal="right" vertical="top" wrapText="1"/>
    </xf>
    <xf numFmtId="0" fontId="4" fillId="33" borderId="15" xfId="53" applyNumberFormat="1" applyFont="1" applyFill="1" applyBorder="1" applyAlignment="1" applyProtection="1">
      <alignment horizontal="center" vertical="top"/>
      <protection hidden="1"/>
    </xf>
    <xf numFmtId="164" fontId="4" fillId="33" borderId="15" xfId="53" applyNumberFormat="1" applyFont="1" applyFill="1" applyBorder="1" applyAlignment="1" applyProtection="1">
      <alignment horizontal="center" vertical="top"/>
      <protection hidden="1"/>
    </xf>
    <xf numFmtId="3" fontId="4" fillId="33" borderId="15" xfId="53" applyNumberFormat="1" applyFont="1" applyFill="1" applyBorder="1" applyAlignment="1" applyProtection="1">
      <alignment horizontal="right" vertical="top"/>
      <protection hidden="1"/>
    </xf>
    <xf numFmtId="164" fontId="4" fillId="33" borderId="17" xfId="53" applyNumberFormat="1" applyFont="1" applyFill="1" applyBorder="1" applyAlignment="1" applyProtection="1">
      <alignment horizontal="center" vertical="top"/>
      <protection hidden="1"/>
    </xf>
    <xf numFmtId="3" fontId="4" fillId="33" borderId="17" xfId="53" applyNumberFormat="1" applyFont="1" applyFill="1" applyBorder="1" applyAlignment="1" applyProtection="1">
      <alignment horizontal="right" vertical="top"/>
      <protection hidden="1"/>
    </xf>
    <xf numFmtId="14" fontId="3" fillId="33" borderId="10" xfId="53" applyNumberFormat="1" applyFont="1" applyFill="1" applyBorder="1" applyAlignment="1" applyProtection="1">
      <alignment horizontal="center" vertical="top"/>
      <protection hidden="1"/>
    </xf>
    <xf numFmtId="0" fontId="3" fillId="33" borderId="10" xfId="53" applyFont="1" applyFill="1" applyBorder="1" applyAlignment="1" applyProtection="1">
      <alignment vertical="top"/>
      <protection hidden="1"/>
    </xf>
    <xf numFmtId="0" fontId="4" fillId="33" borderId="10" xfId="53" applyFont="1" applyFill="1" applyBorder="1" applyAlignment="1" applyProtection="1">
      <alignment/>
      <protection hidden="1"/>
    </xf>
    <xf numFmtId="3" fontId="3" fillId="33" borderId="10" xfId="53" applyNumberFormat="1" applyFont="1" applyFill="1" applyBorder="1" applyAlignment="1" applyProtection="1">
      <alignment/>
      <protection hidden="1"/>
    </xf>
    <xf numFmtId="3" fontId="2" fillId="33" borderId="0" xfId="53" applyNumberFormat="1" applyFont="1" applyFill="1">
      <alignment/>
      <protection/>
    </xf>
    <xf numFmtId="0" fontId="5" fillId="0" borderId="11" xfId="53" applyFont="1" applyFill="1" applyBorder="1" applyProtection="1">
      <alignment/>
      <protection hidden="1"/>
    </xf>
    <xf numFmtId="0" fontId="15" fillId="0" borderId="0" xfId="53" applyFont="1" applyFill="1">
      <alignment/>
      <protection/>
    </xf>
    <xf numFmtId="0" fontId="12" fillId="0" borderId="10" xfId="0" applyFont="1" applyBorder="1" applyAlignment="1">
      <alignment wrapText="1"/>
    </xf>
    <xf numFmtId="0" fontId="4" fillId="0" borderId="0" xfId="53" applyNumberFormat="1" applyFont="1" applyFill="1" applyAlignment="1" applyProtection="1">
      <alignment horizontal="right" vertical="center" wrapText="1"/>
      <protection hidden="1"/>
    </xf>
    <xf numFmtId="0" fontId="6" fillId="0" borderId="0" xfId="53" applyNumberFormat="1" applyFont="1" applyFill="1" applyAlignment="1" applyProtection="1">
      <alignment horizontal="center" vertical="center" wrapText="1"/>
      <protection hidden="1"/>
    </xf>
    <xf numFmtId="0" fontId="4" fillId="0" borderId="0" xfId="53" applyNumberFormat="1" applyFont="1" applyFill="1" applyAlignment="1" applyProtection="1">
      <alignment horizontal="right" vertical="center"/>
      <protection hidden="1"/>
    </xf>
    <xf numFmtId="170" fontId="3" fillId="0" borderId="10" xfId="53" applyNumberFormat="1" applyFont="1" applyFill="1" applyBorder="1" applyAlignment="1" applyProtection="1">
      <alignment horizontal="center" vertical="top"/>
      <protection hidden="1"/>
    </xf>
    <xf numFmtId="0" fontId="3" fillId="0" borderId="10" xfId="53" applyFont="1" applyBorder="1" applyAlignment="1" applyProtection="1">
      <alignment horizontal="left" vertical="top"/>
      <protection hidden="1"/>
    </xf>
    <xf numFmtId="0" fontId="4" fillId="0" borderId="10" xfId="53" applyNumberFormat="1" applyFont="1" applyFill="1" applyBorder="1" applyAlignment="1" applyProtection="1">
      <alignment horizontal="center" vertical="center"/>
      <protection hidden="1"/>
    </xf>
    <xf numFmtId="0" fontId="4" fillId="0" borderId="14" xfId="53" applyNumberFormat="1" applyFont="1" applyFill="1" applyBorder="1" applyAlignment="1" applyProtection="1">
      <alignment horizontal="center" vertical="center"/>
      <protection hidden="1"/>
    </xf>
    <xf numFmtId="0" fontId="4" fillId="0" borderId="12" xfId="53" applyNumberFormat="1" applyFont="1" applyFill="1" applyBorder="1" applyAlignment="1" applyProtection="1">
      <alignment horizontal="center" vertical="center"/>
      <protection hidden="1"/>
    </xf>
    <xf numFmtId="0" fontId="4" fillId="0" borderId="13" xfId="53" applyNumberFormat="1" applyFont="1" applyFill="1" applyBorder="1" applyAlignment="1" applyProtection="1">
      <alignment horizontal="center" vertical="center"/>
      <protection hidden="1"/>
    </xf>
    <xf numFmtId="0" fontId="4" fillId="0" borderId="15" xfId="53" applyNumberFormat="1" applyFont="1" applyFill="1" applyBorder="1" applyAlignment="1" applyProtection="1">
      <alignment horizontal="center" vertical="center"/>
      <protection hidden="1"/>
    </xf>
    <xf numFmtId="0" fontId="4" fillId="0" borderId="16" xfId="53" applyNumberFormat="1" applyFont="1" applyFill="1" applyBorder="1" applyAlignment="1" applyProtection="1">
      <alignment horizontal="center" vertical="center"/>
      <protection hidden="1"/>
    </xf>
    <xf numFmtId="0" fontId="4" fillId="35" borderId="10" xfId="53" applyNumberFormat="1" applyFont="1" applyFill="1" applyBorder="1" applyAlignment="1" applyProtection="1">
      <alignment horizontal="center" vertical="center"/>
      <protection hidden="1"/>
    </xf>
    <xf numFmtId="0" fontId="4" fillId="35" borderId="14" xfId="53" applyNumberFormat="1" applyFont="1" applyFill="1" applyBorder="1" applyAlignment="1" applyProtection="1">
      <alignment horizontal="center" vertical="center"/>
      <protection hidden="1"/>
    </xf>
    <xf numFmtId="0" fontId="3" fillId="0" borderId="15" xfId="53" applyNumberFormat="1" applyFont="1" applyFill="1" applyBorder="1" applyAlignment="1" applyProtection="1">
      <alignment horizontal="center" vertical="center"/>
      <protection hidden="1"/>
    </xf>
    <xf numFmtId="0" fontId="3" fillId="0" borderId="16" xfId="53" applyNumberFormat="1" applyFont="1" applyFill="1" applyBorder="1" applyAlignment="1" applyProtection="1">
      <alignment horizontal="center" vertical="center"/>
      <protection hidden="1"/>
    </xf>
    <xf numFmtId="0" fontId="3" fillId="38" borderId="15" xfId="53" applyNumberFormat="1" applyFont="1" applyFill="1" applyBorder="1" applyAlignment="1" applyProtection="1">
      <alignment horizontal="center" vertical="center"/>
      <protection hidden="1"/>
    </xf>
    <xf numFmtId="0" fontId="3" fillId="38" borderId="16" xfId="53" applyNumberFormat="1" applyFont="1" applyFill="1" applyBorder="1" applyAlignment="1" applyProtection="1">
      <alignment horizontal="center" vertical="center"/>
      <protection hidden="1"/>
    </xf>
    <xf numFmtId="0" fontId="4" fillId="14" borderId="15" xfId="53" applyNumberFormat="1" applyFont="1" applyFill="1" applyBorder="1" applyAlignment="1" applyProtection="1">
      <alignment horizontal="center" vertical="center"/>
      <protection hidden="1"/>
    </xf>
    <xf numFmtId="0" fontId="4" fillId="14" borderId="16" xfId="53" applyNumberFormat="1" applyFont="1" applyFill="1" applyBorder="1" applyAlignment="1" applyProtection="1">
      <alignment horizontal="center" vertical="center"/>
      <protection hidden="1"/>
    </xf>
    <xf numFmtId="0" fontId="3" fillId="34" borderId="15" xfId="53" applyNumberFormat="1" applyFont="1" applyFill="1" applyBorder="1" applyAlignment="1" applyProtection="1">
      <alignment horizontal="center" vertical="center"/>
      <protection hidden="1"/>
    </xf>
    <xf numFmtId="0" fontId="3" fillId="34" borderId="16" xfId="53" applyNumberFormat="1" applyFont="1" applyFill="1" applyBorder="1" applyAlignment="1" applyProtection="1">
      <alignment horizontal="center" vertical="center"/>
      <protection hidden="1"/>
    </xf>
    <xf numFmtId="0" fontId="4" fillId="36" borderId="10" xfId="53" applyNumberFormat="1" applyFont="1" applyFill="1" applyBorder="1" applyAlignment="1" applyProtection="1">
      <alignment horizontal="center" vertical="center"/>
      <protection hidden="1"/>
    </xf>
    <xf numFmtId="0" fontId="4" fillId="36" borderId="14" xfId="53" applyNumberFormat="1" applyFont="1" applyFill="1" applyBorder="1" applyAlignment="1" applyProtection="1">
      <alignment horizontal="center" vertical="center"/>
      <protection hidden="1"/>
    </xf>
    <xf numFmtId="0" fontId="5" fillId="0" borderId="12" xfId="53" applyNumberFormat="1" applyFont="1" applyFill="1" applyBorder="1" applyAlignment="1" applyProtection="1">
      <alignment horizontal="center" vertical="center"/>
      <protection hidden="1"/>
    </xf>
    <xf numFmtId="0" fontId="5" fillId="0" borderId="13" xfId="53" applyNumberFormat="1" applyFont="1" applyFill="1" applyBorder="1" applyAlignment="1" applyProtection="1">
      <alignment horizontal="center" vertical="center"/>
      <protection hidden="1"/>
    </xf>
    <xf numFmtId="0" fontId="4" fillId="14" borderId="10" xfId="53" applyNumberFormat="1" applyFont="1" applyFill="1" applyBorder="1" applyAlignment="1" applyProtection="1">
      <alignment horizontal="center" vertical="center"/>
      <protection hidden="1"/>
    </xf>
    <xf numFmtId="0" fontId="4" fillId="14" borderId="14" xfId="53" applyNumberFormat="1" applyFont="1" applyFill="1" applyBorder="1" applyAlignment="1" applyProtection="1">
      <alignment horizontal="center" vertical="center"/>
      <protection hidden="1"/>
    </xf>
    <xf numFmtId="0" fontId="4" fillId="34" borderId="12" xfId="53" applyNumberFormat="1" applyFont="1" applyFill="1" applyBorder="1" applyAlignment="1" applyProtection="1">
      <alignment horizontal="center" vertical="center"/>
      <protection hidden="1"/>
    </xf>
    <xf numFmtId="0" fontId="4" fillId="34" borderId="13" xfId="53" applyNumberFormat="1" applyFont="1" applyFill="1" applyBorder="1" applyAlignment="1" applyProtection="1">
      <alignment horizontal="center" vertical="center"/>
      <protection hidden="1"/>
    </xf>
    <xf numFmtId="0" fontId="5" fillId="0" borderId="16" xfId="53" applyNumberFormat="1" applyFont="1" applyFill="1" applyBorder="1" applyAlignment="1" applyProtection="1">
      <alignment horizontal="center" vertical="center"/>
      <protection hidden="1"/>
    </xf>
    <xf numFmtId="0" fontId="5" fillId="0" borderId="0" xfId="53" applyNumberFormat="1" applyFont="1" applyFill="1" applyBorder="1" applyAlignment="1" applyProtection="1">
      <alignment horizontal="center" vertical="center"/>
      <protection hidden="1"/>
    </xf>
    <xf numFmtId="0" fontId="5" fillId="0" borderId="11" xfId="53" applyNumberFormat="1" applyFont="1" applyFill="1" applyBorder="1" applyAlignment="1" applyProtection="1">
      <alignment horizontal="center" vertical="center"/>
      <protection hidden="1"/>
    </xf>
    <xf numFmtId="0" fontId="5" fillId="38" borderId="12" xfId="53" applyNumberFormat="1" applyFont="1" applyFill="1" applyBorder="1" applyAlignment="1" applyProtection="1">
      <alignment horizontal="center" vertical="center"/>
      <protection hidden="1"/>
    </xf>
    <xf numFmtId="0" fontId="5" fillId="38" borderId="13" xfId="53" applyNumberFormat="1" applyFont="1" applyFill="1" applyBorder="1" applyAlignment="1" applyProtection="1">
      <alignment horizontal="center" vertical="center"/>
      <protection hidden="1"/>
    </xf>
    <xf numFmtId="0" fontId="4" fillId="36" borderId="12" xfId="53" applyNumberFormat="1" applyFont="1" applyFill="1" applyBorder="1" applyAlignment="1" applyProtection="1">
      <alignment horizontal="center" vertical="center"/>
      <protection hidden="1"/>
    </xf>
    <xf numFmtId="0" fontId="4" fillId="36" borderId="13" xfId="53" applyNumberFormat="1" applyFont="1" applyFill="1" applyBorder="1" applyAlignment="1" applyProtection="1">
      <alignment horizontal="center" vertical="center"/>
      <protection hidden="1"/>
    </xf>
    <xf numFmtId="0" fontId="4" fillId="35" borderId="15" xfId="53" applyNumberFormat="1" applyFont="1" applyFill="1" applyBorder="1" applyAlignment="1" applyProtection="1">
      <alignment horizontal="center" vertical="center"/>
      <protection hidden="1"/>
    </xf>
    <xf numFmtId="0" fontId="4" fillId="35" borderId="16" xfId="53" applyNumberFormat="1" applyFont="1" applyFill="1" applyBorder="1" applyAlignment="1" applyProtection="1">
      <alignment horizontal="center" vertical="center"/>
      <protection hidden="1"/>
    </xf>
    <xf numFmtId="0" fontId="5" fillId="34" borderId="15" xfId="53" applyNumberFormat="1" applyFont="1" applyFill="1" applyBorder="1" applyAlignment="1" applyProtection="1">
      <alignment horizontal="center" vertical="center"/>
      <protection hidden="1"/>
    </xf>
    <xf numFmtId="0" fontId="5" fillId="34" borderId="16" xfId="53" applyNumberFormat="1" applyFont="1" applyFill="1" applyBorder="1" applyAlignment="1" applyProtection="1">
      <alignment horizontal="center" vertical="center"/>
      <protection hidden="1"/>
    </xf>
    <xf numFmtId="0" fontId="3" fillId="39" borderId="15" xfId="53" applyNumberFormat="1" applyFont="1" applyFill="1" applyBorder="1" applyAlignment="1" applyProtection="1">
      <alignment horizontal="center" vertical="center"/>
      <protection hidden="1"/>
    </xf>
    <xf numFmtId="0" fontId="3" fillId="39" borderId="16" xfId="53" applyNumberFormat="1" applyFont="1" applyFill="1" applyBorder="1" applyAlignment="1" applyProtection="1">
      <alignment horizontal="center" vertical="center"/>
      <protection hidden="1"/>
    </xf>
    <xf numFmtId="0" fontId="5" fillId="39" borderId="12" xfId="53" applyNumberFormat="1" applyFont="1" applyFill="1" applyBorder="1" applyAlignment="1" applyProtection="1">
      <alignment horizontal="center" vertical="center"/>
      <protection hidden="1"/>
    </xf>
    <xf numFmtId="0" fontId="5" fillId="39" borderId="13" xfId="53" applyNumberFormat="1" applyFont="1" applyFill="1" applyBorder="1" applyAlignment="1" applyProtection="1">
      <alignment horizontal="center" vertical="center"/>
      <protection hidden="1"/>
    </xf>
    <xf numFmtId="0" fontId="4" fillId="32" borderId="10" xfId="53" applyNumberFormat="1" applyFont="1" applyFill="1" applyBorder="1" applyAlignment="1" applyProtection="1">
      <alignment horizontal="center" vertical="center"/>
      <protection hidden="1"/>
    </xf>
    <xf numFmtId="0" fontId="4" fillId="32" borderId="14" xfId="53" applyNumberFormat="1" applyFont="1" applyFill="1" applyBorder="1" applyAlignment="1" applyProtection="1">
      <alignment horizontal="center" vertical="center"/>
      <protection hidden="1"/>
    </xf>
    <xf numFmtId="0" fontId="5" fillId="0" borderId="15" xfId="53" applyNumberFormat="1" applyFont="1" applyFill="1" applyBorder="1" applyAlignment="1" applyProtection="1">
      <alignment horizontal="center" vertical="center"/>
      <protection hidden="1"/>
    </xf>
    <xf numFmtId="0" fontId="4" fillId="32" borderId="15" xfId="53" applyNumberFormat="1" applyFont="1" applyFill="1" applyBorder="1" applyAlignment="1" applyProtection="1">
      <alignment horizontal="center" vertical="center"/>
      <protection hidden="1"/>
    </xf>
    <xf numFmtId="0" fontId="4" fillId="32" borderId="16" xfId="53" applyNumberFormat="1" applyFont="1" applyFill="1" applyBorder="1" applyAlignment="1" applyProtection="1">
      <alignment horizontal="center" vertical="center"/>
      <protection hidden="1"/>
    </xf>
    <xf numFmtId="0" fontId="3" fillId="37" borderId="15" xfId="53" applyNumberFormat="1" applyFont="1" applyFill="1" applyBorder="1" applyAlignment="1" applyProtection="1">
      <alignment horizontal="center" vertical="center"/>
      <protection hidden="1"/>
    </xf>
    <xf numFmtId="0" fontId="3" fillId="37" borderId="16" xfId="53" applyNumberFormat="1" applyFont="1" applyFill="1" applyBorder="1" applyAlignment="1" applyProtection="1">
      <alignment horizontal="center" vertical="center"/>
      <protection hidden="1"/>
    </xf>
    <xf numFmtId="0" fontId="3" fillId="42" borderId="15" xfId="53" applyNumberFormat="1" applyFont="1" applyFill="1" applyBorder="1" applyAlignment="1" applyProtection="1">
      <alignment horizontal="center" vertical="center"/>
      <protection hidden="1"/>
    </xf>
    <xf numFmtId="0" fontId="3" fillId="42" borderId="16" xfId="53" applyNumberFormat="1" applyFont="1" applyFill="1" applyBorder="1" applyAlignment="1" applyProtection="1">
      <alignment horizontal="center" vertical="center"/>
      <protection hidden="1"/>
    </xf>
    <xf numFmtId="0" fontId="5" fillId="33" borderId="15" xfId="53" applyNumberFormat="1" applyFont="1" applyFill="1" applyBorder="1" applyAlignment="1" applyProtection="1">
      <alignment horizontal="center" vertical="center"/>
      <protection hidden="1"/>
    </xf>
    <xf numFmtId="0" fontId="5" fillId="33" borderId="16" xfId="53" applyNumberFormat="1" applyFont="1" applyFill="1" applyBorder="1" applyAlignment="1" applyProtection="1">
      <alignment horizontal="center" vertical="center"/>
      <protection hidden="1"/>
    </xf>
    <xf numFmtId="49" fontId="3" fillId="0" borderId="16" xfId="53" applyNumberFormat="1" applyFont="1" applyFill="1" applyBorder="1" applyAlignment="1" applyProtection="1">
      <alignment horizontal="center" vertical="top"/>
      <protection hidden="1"/>
    </xf>
    <xf numFmtId="49" fontId="3" fillId="0" borderId="0" xfId="53" applyNumberFormat="1" applyFont="1" applyFill="1" applyBorder="1" applyAlignment="1" applyProtection="1">
      <alignment horizontal="center" vertical="top"/>
      <protection hidden="1"/>
    </xf>
    <xf numFmtId="0" fontId="4" fillId="35" borderId="12" xfId="53" applyNumberFormat="1" applyFont="1" applyFill="1" applyBorder="1" applyAlignment="1" applyProtection="1">
      <alignment horizontal="center" vertical="center"/>
      <protection hidden="1"/>
    </xf>
    <xf numFmtId="0" fontId="4" fillId="35" borderId="13" xfId="53" applyNumberFormat="1" applyFont="1" applyFill="1" applyBorder="1" applyAlignment="1" applyProtection="1">
      <alignment horizontal="center" vertical="center"/>
      <protection hidden="1"/>
    </xf>
    <xf numFmtId="0" fontId="5" fillId="37" borderId="12" xfId="53" applyNumberFormat="1" applyFont="1" applyFill="1" applyBorder="1" applyAlignment="1" applyProtection="1">
      <alignment horizontal="center" vertical="center"/>
      <protection hidden="1"/>
    </xf>
    <xf numFmtId="0" fontId="5" fillId="37" borderId="13" xfId="53" applyNumberFormat="1" applyFont="1" applyFill="1" applyBorder="1" applyAlignment="1" applyProtection="1">
      <alignment horizontal="center" vertical="center"/>
      <protection hidden="1"/>
    </xf>
    <xf numFmtId="0" fontId="4" fillId="0" borderId="0" xfId="53" applyFont="1" applyFill="1" applyAlignment="1" applyProtection="1">
      <alignment horizontal="left" vertical="center"/>
      <protection hidden="1"/>
    </xf>
    <xf numFmtId="0" fontId="4" fillId="0" borderId="0" xfId="53" applyFont="1" applyFill="1" applyAlignment="1" applyProtection="1">
      <alignment horizontal="left" vertical="center" wrapText="1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2"/>
  <sheetViews>
    <sheetView zoomScalePageLayoutView="0" workbookViewId="0" topLeftCell="A1">
      <selection activeCell="I12" sqref="I12"/>
    </sheetView>
  </sheetViews>
  <sheetFormatPr defaultColWidth="9.140625" defaultRowHeight="15"/>
  <cols>
    <col min="1" max="1" width="0.13671875" style="48" customWidth="1"/>
    <col min="2" max="2" width="0" style="48" hidden="1" customWidth="1"/>
    <col min="3" max="3" width="8.8515625" style="48" customWidth="1"/>
    <col min="4" max="4" width="60.140625" style="48" customWidth="1"/>
    <col min="5" max="5" width="17.7109375" style="48" customWidth="1"/>
    <col min="6" max="6" width="0.13671875" style="48" hidden="1" customWidth="1"/>
    <col min="7" max="16384" width="9.140625" style="48" customWidth="1"/>
  </cols>
  <sheetData>
    <row r="1" spans="1:6" ht="15" customHeight="1">
      <c r="A1" s="46"/>
      <c r="B1" s="46"/>
      <c r="C1" s="46"/>
      <c r="D1" s="218" t="s">
        <v>167</v>
      </c>
      <c r="E1" s="218"/>
      <c r="F1" s="47" t="s">
        <v>168</v>
      </c>
    </row>
    <row r="2" spans="1:6" ht="15" customHeight="1">
      <c r="A2" s="46"/>
      <c r="B2" s="46"/>
      <c r="C2" s="46"/>
      <c r="D2" s="218" t="s">
        <v>169</v>
      </c>
      <c r="E2" s="218"/>
      <c r="F2" s="47"/>
    </row>
    <row r="3" spans="1:6" ht="15" customHeight="1">
      <c r="A3" s="46"/>
      <c r="B3" s="46"/>
      <c r="C3" s="46"/>
      <c r="D3" s="216" t="s">
        <v>170</v>
      </c>
      <c r="E3" s="216"/>
      <c r="F3" s="47"/>
    </row>
    <row r="4" spans="1:6" ht="15" customHeight="1">
      <c r="A4" s="46"/>
      <c r="B4" s="46"/>
      <c r="C4" s="46"/>
      <c r="D4" s="216" t="s">
        <v>171</v>
      </c>
      <c r="E4" s="216"/>
      <c r="F4" s="47"/>
    </row>
    <row r="5" spans="1:6" ht="15" customHeight="1">
      <c r="A5" s="46"/>
      <c r="B5" s="46"/>
      <c r="C5" s="46"/>
      <c r="D5" s="216" t="s">
        <v>172</v>
      </c>
      <c r="E5" s="216"/>
      <c r="F5" s="47"/>
    </row>
    <row r="6" spans="1:6" ht="15" customHeight="1">
      <c r="A6" s="46"/>
      <c r="B6" s="46"/>
      <c r="C6" s="46"/>
      <c r="D6" s="49"/>
      <c r="E6" s="49"/>
      <c r="F6" s="47"/>
    </row>
    <row r="7" spans="1:6" ht="60" customHeight="1">
      <c r="A7" s="46"/>
      <c r="B7" s="46"/>
      <c r="C7" s="217" t="s">
        <v>173</v>
      </c>
      <c r="D7" s="217"/>
      <c r="E7" s="217"/>
      <c r="F7" s="47"/>
    </row>
    <row r="8" spans="1:6" ht="14.25" customHeight="1">
      <c r="A8" s="47"/>
      <c r="B8" s="47"/>
      <c r="C8" s="47"/>
      <c r="D8" s="47"/>
      <c r="E8" s="47"/>
      <c r="F8" s="47"/>
    </row>
    <row r="9" spans="1:6" ht="30.75" customHeight="1">
      <c r="A9" s="46"/>
      <c r="B9" s="50"/>
      <c r="C9" s="2" t="s">
        <v>174</v>
      </c>
      <c r="D9" s="2" t="s">
        <v>94</v>
      </c>
      <c r="E9" s="2" t="s">
        <v>95</v>
      </c>
      <c r="F9" s="47"/>
    </row>
    <row r="10" spans="1:6" ht="15">
      <c r="A10" s="51"/>
      <c r="B10" s="219">
        <v>100</v>
      </c>
      <c r="C10" s="219"/>
      <c r="D10" s="3" t="s">
        <v>175</v>
      </c>
      <c r="E10" s="52">
        <f>SUM(E11:E18)</f>
        <v>32881221.11</v>
      </c>
      <c r="F10" s="53"/>
    </row>
    <row r="11" spans="1:6" ht="30.75">
      <c r="A11" s="51"/>
      <c r="B11" s="36">
        <v>100</v>
      </c>
      <c r="C11" s="36">
        <v>102</v>
      </c>
      <c r="D11" s="23" t="s">
        <v>176</v>
      </c>
      <c r="E11" s="37">
        <f>'Приложение №4 Табл.№1'!J447</f>
        <v>1479020</v>
      </c>
      <c r="F11" s="53"/>
    </row>
    <row r="12" spans="1:6" ht="46.5">
      <c r="A12" s="51"/>
      <c r="B12" s="36">
        <v>100</v>
      </c>
      <c r="C12" s="36">
        <v>103</v>
      </c>
      <c r="D12" s="23" t="s">
        <v>177</v>
      </c>
      <c r="E12" s="37">
        <f>'Приложение №4 Табл.№1'!J449+'Приложение №4 Табл.№1'!J451</f>
        <v>20000</v>
      </c>
      <c r="F12" s="53"/>
    </row>
    <row r="13" spans="1:6" ht="51.75" customHeight="1">
      <c r="A13" s="51"/>
      <c r="B13" s="36">
        <v>100</v>
      </c>
      <c r="C13" s="36">
        <v>104</v>
      </c>
      <c r="D13" s="23" t="s">
        <v>178</v>
      </c>
      <c r="E13" s="37">
        <f>'Приложение №4 Табл.№1'!J454+'Приложение №4 Табл.№1'!J481</f>
        <v>15445448</v>
      </c>
      <c r="F13" s="53"/>
    </row>
    <row r="14" spans="1:6" ht="14.25" customHeight="1" hidden="1">
      <c r="A14" s="51"/>
      <c r="B14" s="36">
        <v>100</v>
      </c>
      <c r="C14" s="36">
        <v>105</v>
      </c>
      <c r="D14" s="23" t="s">
        <v>179</v>
      </c>
      <c r="E14" s="37"/>
      <c r="F14" s="53"/>
    </row>
    <row r="15" spans="1:6" ht="46.5">
      <c r="A15" s="51"/>
      <c r="B15" s="36">
        <v>100</v>
      </c>
      <c r="C15" s="36">
        <v>106</v>
      </c>
      <c r="D15" s="23" t="s">
        <v>180</v>
      </c>
      <c r="E15" s="37">
        <f>'Приложение №4 Табл.№1'!J458+'Приложение №4 Табл.№1'!J460+'Приложение №4 Табл.№1'!J464</f>
        <v>7706900</v>
      </c>
      <c r="F15" s="53"/>
    </row>
    <row r="16" spans="1:6" ht="15" hidden="1">
      <c r="A16" s="51"/>
      <c r="B16" s="36">
        <v>100</v>
      </c>
      <c r="C16" s="36">
        <v>107</v>
      </c>
      <c r="D16" s="23" t="s">
        <v>181</v>
      </c>
      <c r="E16" s="37"/>
      <c r="F16" s="53"/>
    </row>
    <row r="17" spans="1:6" ht="15">
      <c r="A17" s="51"/>
      <c r="B17" s="36">
        <v>100</v>
      </c>
      <c r="C17" s="36">
        <v>111</v>
      </c>
      <c r="D17" s="23" t="s">
        <v>182</v>
      </c>
      <c r="E17" s="37">
        <f>'Приложение №4 Табл.№1'!J476</f>
        <v>200000</v>
      </c>
      <c r="F17" s="53"/>
    </row>
    <row r="18" spans="1:6" ht="15">
      <c r="A18" s="51"/>
      <c r="B18" s="36">
        <v>100</v>
      </c>
      <c r="C18" s="36">
        <v>113</v>
      </c>
      <c r="D18" s="23" t="s">
        <v>183</v>
      </c>
      <c r="E18" s="37">
        <f>'Приложение №4 Табл.№1'!J322+'Приложение №4 Табл.№1'!J330+'Приложение №4 Табл.№1'!J336+'Приложение №4 Табл.№1'!J484+'Приложение №4 Табл.№1'!J429</f>
        <v>8029853.109999999</v>
      </c>
      <c r="F18" s="53"/>
    </row>
    <row r="19" spans="1:6" ht="15">
      <c r="A19" s="51"/>
      <c r="B19" s="219">
        <v>200</v>
      </c>
      <c r="C19" s="219"/>
      <c r="D19" s="3" t="s">
        <v>184</v>
      </c>
      <c r="E19" s="52">
        <f>SUM(E20:E21)</f>
        <v>583977</v>
      </c>
      <c r="F19" s="53"/>
    </row>
    <row r="20" spans="1:6" ht="15">
      <c r="A20" s="51"/>
      <c r="B20" s="36">
        <v>200</v>
      </c>
      <c r="C20" s="36">
        <v>203</v>
      </c>
      <c r="D20" s="23" t="s">
        <v>185</v>
      </c>
      <c r="E20" s="37">
        <f>'Приложение №4 Табл.№1'!J491</f>
        <v>583977</v>
      </c>
      <c r="F20" s="53"/>
    </row>
    <row r="21" spans="1:6" ht="15" hidden="1">
      <c r="A21" s="51"/>
      <c r="B21" s="36">
        <v>200</v>
      </c>
      <c r="C21" s="36">
        <v>204</v>
      </c>
      <c r="D21" s="23" t="s">
        <v>186</v>
      </c>
      <c r="E21" s="37"/>
      <c r="F21" s="53"/>
    </row>
    <row r="22" spans="1:6" ht="30">
      <c r="A22" s="51"/>
      <c r="B22" s="219">
        <v>300</v>
      </c>
      <c r="C22" s="219"/>
      <c r="D22" s="3" t="s">
        <v>187</v>
      </c>
      <c r="E22" s="52">
        <f>SUM(E23:E26)</f>
        <v>184750</v>
      </c>
      <c r="F22" s="53"/>
    </row>
    <row r="23" spans="1:6" ht="15">
      <c r="A23" s="51"/>
      <c r="B23" s="36">
        <v>300</v>
      </c>
      <c r="C23" s="36">
        <v>304</v>
      </c>
      <c r="D23" s="23" t="s">
        <v>188</v>
      </c>
      <c r="E23" s="37">
        <f>'Приложение №4 Табл.№1'!J439</f>
        <v>0</v>
      </c>
      <c r="F23" s="53"/>
    </row>
    <row r="24" spans="1:6" ht="35.25" customHeight="1">
      <c r="A24" s="51"/>
      <c r="B24" s="36">
        <v>300</v>
      </c>
      <c r="C24" s="36">
        <v>309</v>
      </c>
      <c r="D24" s="23" t="s">
        <v>189</v>
      </c>
      <c r="E24" s="37">
        <f>'Приложение №4 Табл.№1'!J217+'Приложение №4 Табл.№1'!J497</f>
        <v>184750</v>
      </c>
      <c r="F24" s="53"/>
    </row>
    <row r="25" spans="1:6" ht="15" hidden="1">
      <c r="A25" s="51"/>
      <c r="B25" s="36">
        <v>300</v>
      </c>
      <c r="C25" s="36">
        <v>310</v>
      </c>
      <c r="D25" s="23" t="s">
        <v>190</v>
      </c>
      <c r="E25" s="37"/>
      <c r="F25" s="53"/>
    </row>
    <row r="26" spans="1:6" ht="30.75" hidden="1">
      <c r="A26" s="51"/>
      <c r="B26" s="36">
        <v>300</v>
      </c>
      <c r="C26" s="36">
        <v>314</v>
      </c>
      <c r="D26" s="23" t="s">
        <v>191</v>
      </c>
      <c r="E26" s="37"/>
      <c r="F26" s="53"/>
    </row>
    <row r="27" spans="1:6" ht="15">
      <c r="A27" s="51"/>
      <c r="B27" s="219">
        <v>400</v>
      </c>
      <c r="C27" s="219"/>
      <c r="D27" s="3" t="s">
        <v>192</v>
      </c>
      <c r="E27" s="52" t="e">
        <f>SUM(E28:E37)</f>
        <v>#REF!</v>
      </c>
      <c r="F27" s="53"/>
    </row>
    <row r="28" spans="1:6" ht="15" hidden="1">
      <c r="A28" s="51"/>
      <c r="B28" s="36">
        <v>400</v>
      </c>
      <c r="C28" s="36">
        <v>401</v>
      </c>
      <c r="D28" s="23" t="s">
        <v>193</v>
      </c>
      <c r="E28" s="37"/>
      <c r="F28" s="53"/>
    </row>
    <row r="29" spans="1:6" ht="15" hidden="1">
      <c r="A29" s="51"/>
      <c r="B29" s="36">
        <v>400</v>
      </c>
      <c r="C29" s="36">
        <v>402</v>
      </c>
      <c r="D29" s="23" t="s">
        <v>194</v>
      </c>
      <c r="E29" s="37"/>
      <c r="F29" s="53"/>
    </row>
    <row r="30" spans="1:6" ht="15" hidden="1">
      <c r="A30" s="51"/>
      <c r="B30" s="36">
        <v>400</v>
      </c>
      <c r="C30" s="36">
        <v>404</v>
      </c>
      <c r="D30" s="23" t="s">
        <v>195</v>
      </c>
      <c r="E30" s="37"/>
      <c r="F30" s="53"/>
    </row>
    <row r="31" spans="1:6" ht="15">
      <c r="A31" s="51"/>
      <c r="B31" s="36">
        <v>400</v>
      </c>
      <c r="C31" s="36">
        <v>405</v>
      </c>
      <c r="D31" s="23" t="s">
        <v>196</v>
      </c>
      <c r="E31" s="37">
        <f>'Приложение №4 Табл.№1'!J383</f>
        <v>69968</v>
      </c>
      <c r="F31" s="53"/>
    </row>
    <row r="32" spans="1:6" ht="15" hidden="1">
      <c r="A32" s="51"/>
      <c r="B32" s="36">
        <v>400</v>
      </c>
      <c r="C32" s="36">
        <v>406</v>
      </c>
      <c r="D32" s="23" t="s">
        <v>197</v>
      </c>
      <c r="E32" s="37"/>
      <c r="F32" s="53"/>
    </row>
    <row r="33" spans="1:6" ht="15" hidden="1">
      <c r="A33" s="51"/>
      <c r="B33" s="36">
        <v>400</v>
      </c>
      <c r="C33" s="36">
        <v>407</v>
      </c>
      <c r="D33" s="23" t="s">
        <v>198</v>
      </c>
      <c r="E33" s="37"/>
      <c r="F33" s="53"/>
    </row>
    <row r="34" spans="1:6" ht="15">
      <c r="A34" s="51"/>
      <c r="B34" s="36">
        <v>400</v>
      </c>
      <c r="C34" s="36">
        <v>408</v>
      </c>
      <c r="D34" s="23" t="s">
        <v>199</v>
      </c>
      <c r="E34" s="37">
        <f>'Приложение №4 Табл.№1'!J376</f>
        <v>7373000</v>
      </c>
      <c r="F34" s="53"/>
    </row>
    <row r="35" spans="1:6" ht="15">
      <c r="A35" s="51"/>
      <c r="B35" s="36">
        <v>400</v>
      </c>
      <c r="C35" s="36">
        <v>409</v>
      </c>
      <c r="D35" s="23" t="s">
        <v>200</v>
      </c>
      <c r="E35" s="37">
        <f>'Приложение №4 Табл.№1'!J364</f>
        <v>28531170</v>
      </c>
      <c r="F35" s="53"/>
    </row>
    <row r="36" spans="1:6" ht="15" hidden="1">
      <c r="A36" s="51"/>
      <c r="B36" s="36">
        <v>400</v>
      </c>
      <c r="C36" s="36">
        <v>410</v>
      </c>
      <c r="D36" s="23" t="s">
        <v>201</v>
      </c>
      <c r="E36" s="37"/>
      <c r="F36" s="53"/>
    </row>
    <row r="37" spans="1:6" ht="15">
      <c r="A37" s="51"/>
      <c r="B37" s="36">
        <v>400</v>
      </c>
      <c r="C37" s="36">
        <v>412</v>
      </c>
      <c r="D37" s="23" t="s">
        <v>202</v>
      </c>
      <c r="E37" s="37" t="e">
        <f>'Приложение №4 Табл.№1'!#REF!+'Приложение №4 Табл.№1'!J250+'Приложение №4 Табл.№1'!J304+'Приложение №4 Табл.№1'!J312</f>
        <v>#REF!</v>
      </c>
      <c r="F37" s="53"/>
    </row>
    <row r="38" spans="1:6" ht="15">
      <c r="A38" s="51"/>
      <c r="B38" s="219">
        <v>500</v>
      </c>
      <c r="C38" s="219"/>
      <c r="D38" s="3" t="s">
        <v>203</v>
      </c>
      <c r="E38" s="52" t="e">
        <f>SUM(E39:E41)</f>
        <v>#REF!</v>
      </c>
      <c r="F38" s="53"/>
    </row>
    <row r="39" spans="1:6" ht="15" hidden="1">
      <c r="A39" s="51"/>
      <c r="B39" s="36">
        <v>500</v>
      </c>
      <c r="C39" s="36">
        <v>501</v>
      </c>
      <c r="D39" s="23" t="s">
        <v>204</v>
      </c>
      <c r="E39" s="37"/>
      <c r="F39" s="53"/>
    </row>
    <row r="40" spans="1:6" ht="15">
      <c r="A40" s="51"/>
      <c r="B40" s="36">
        <v>500</v>
      </c>
      <c r="C40" s="36">
        <v>502</v>
      </c>
      <c r="D40" s="23" t="s">
        <v>205</v>
      </c>
      <c r="E40" s="37" t="e">
        <f>'Приложение №4 Табл.№1'!J292+'Приложение №4 Табл.№1'!#REF!+'Приложение №4 Табл.№1'!#REF!+'Приложение №4 Табл.№1'!J503</f>
        <v>#REF!</v>
      </c>
      <c r="F40" s="53"/>
    </row>
    <row r="41" spans="1:6" ht="30.75" hidden="1">
      <c r="A41" s="51"/>
      <c r="B41" s="36">
        <v>500</v>
      </c>
      <c r="C41" s="36">
        <v>505</v>
      </c>
      <c r="D41" s="23" t="s">
        <v>206</v>
      </c>
      <c r="E41" s="37"/>
      <c r="F41" s="53"/>
    </row>
    <row r="42" spans="1:6" ht="15" hidden="1">
      <c r="A42" s="51"/>
      <c r="B42" s="219">
        <v>600</v>
      </c>
      <c r="C42" s="219"/>
      <c r="D42" s="3" t="s">
        <v>207</v>
      </c>
      <c r="E42" s="52"/>
      <c r="F42" s="53"/>
    </row>
    <row r="43" spans="1:6" ht="30.75" hidden="1">
      <c r="A43" s="51"/>
      <c r="B43" s="36">
        <v>600</v>
      </c>
      <c r="C43" s="36">
        <v>603</v>
      </c>
      <c r="D43" s="23" t="s">
        <v>208</v>
      </c>
      <c r="E43" s="37"/>
      <c r="F43" s="53"/>
    </row>
    <row r="44" spans="1:6" ht="15" hidden="1">
      <c r="A44" s="51"/>
      <c r="B44" s="36">
        <v>600</v>
      </c>
      <c r="C44" s="36">
        <v>605</v>
      </c>
      <c r="D44" s="23" t="s">
        <v>209</v>
      </c>
      <c r="E44" s="37"/>
      <c r="F44" s="53"/>
    </row>
    <row r="45" spans="1:6" ht="15">
      <c r="A45" s="51"/>
      <c r="B45" s="219">
        <v>700</v>
      </c>
      <c r="C45" s="219"/>
      <c r="D45" s="3" t="s">
        <v>210</v>
      </c>
      <c r="E45" s="52" t="e">
        <f>SUM(E46:E51)</f>
        <v>#REF!</v>
      </c>
      <c r="F45" s="53"/>
    </row>
    <row r="46" spans="1:6" ht="15">
      <c r="A46" s="51"/>
      <c r="B46" s="36">
        <v>700</v>
      </c>
      <c r="C46" s="36">
        <v>701</v>
      </c>
      <c r="D46" s="23" t="s">
        <v>211</v>
      </c>
      <c r="E46" s="37" t="e">
        <f>'Приложение №4 Табл.№1'!J20+'Приложение №4 Табл.№1'!K37+'Приложение №4 Табл.№1'!#REF!+'Приложение №4 Табл.№1'!K63+'Приложение №4 Табл.№1'!#REF!+'Приложение №4 Табл.№1'!J70</f>
        <v>#REF!</v>
      </c>
      <c r="F46" s="53"/>
    </row>
    <row r="47" spans="1:6" ht="15">
      <c r="A47" s="51"/>
      <c r="B47" s="36">
        <v>700</v>
      </c>
      <c r="C47" s="36">
        <v>702</v>
      </c>
      <c r="D47" s="23" t="s">
        <v>212</v>
      </c>
      <c r="E47" s="37" t="e">
        <f>'Приложение №4 Табл.№1'!J23+'Приложение №4 Табл.№1'!J27+'Приложение №4 Табл.№1'!J34+'Приложение №4 Табл.№1'!L37+'Приложение №4 Табл.№1'!#REF!+'Приложение №4 Табл.№1'!J54+'Приложение №4 Табл.№1'!J58+'Приложение №4 Табл.№1'!L63+'Приложение №4 Табл.№1'!#REF!+'Приложение №4 Табл.№1'!J66+'Приложение №4 Табл.№1'!J226</f>
        <v>#REF!</v>
      </c>
      <c r="F47" s="53"/>
    </row>
    <row r="48" spans="1:6" ht="15" hidden="1">
      <c r="A48" s="51"/>
      <c r="B48" s="36">
        <v>700</v>
      </c>
      <c r="C48" s="36">
        <v>704</v>
      </c>
      <c r="D48" s="23" t="s">
        <v>213</v>
      </c>
      <c r="E48" s="37"/>
      <c r="F48" s="53"/>
    </row>
    <row r="49" spans="1:6" ht="30.75" hidden="1">
      <c r="A49" s="51"/>
      <c r="B49" s="36">
        <v>700</v>
      </c>
      <c r="C49" s="36">
        <v>705</v>
      </c>
      <c r="D49" s="23" t="s">
        <v>214</v>
      </c>
      <c r="E49" s="37"/>
      <c r="F49" s="53"/>
    </row>
    <row r="50" spans="1:6" ht="15">
      <c r="A50" s="51"/>
      <c r="B50" s="36">
        <v>700</v>
      </c>
      <c r="C50" s="36">
        <v>707</v>
      </c>
      <c r="D50" s="23" t="s">
        <v>215</v>
      </c>
      <c r="E50" s="37" t="e">
        <f>'Приложение №4 Табл.№1'!#REF!+'Приложение №4 Табл.№1'!#REF!+'Приложение №4 Табл.№1'!#REF!+'Приложение №4 Табл.№1'!#REF!+'Приложение №4 Табл.№1'!J228+'Приложение №4 Табл.№1'!J243+'Приложение №4 Табл.№1'!J262+'Приложение №4 Табл.№1'!J265+'Приложение №4 Табл.№1'!J269+'Приложение №4 Табл.№1'!#REF!</f>
        <v>#REF!</v>
      </c>
      <c r="F50" s="53"/>
    </row>
    <row r="51" spans="1:6" ht="15">
      <c r="A51" s="51"/>
      <c r="B51" s="36">
        <v>700</v>
      </c>
      <c r="C51" s="36">
        <v>709</v>
      </c>
      <c r="D51" s="23" t="s">
        <v>216</v>
      </c>
      <c r="E51" s="37">
        <f>'Приложение №4 Табл.№1'!J29+'Приложение №4 Табл.№1'!J214+'Приложение №4 Табл.№1'!J468+'Приложение №4 Табл.№1'!J478</f>
        <v>9241323</v>
      </c>
      <c r="F51" s="53"/>
    </row>
    <row r="52" spans="1:6" ht="15">
      <c r="A52" s="51"/>
      <c r="B52" s="219">
        <v>800</v>
      </c>
      <c r="C52" s="219"/>
      <c r="D52" s="3" t="s">
        <v>217</v>
      </c>
      <c r="E52" s="52" t="e">
        <f>SUM(E53:E54)</f>
        <v>#REF!</v>
      </c>
      <c r="F52" s="53"/>
    </row>
    <row r="53" spans="1:6" ht="15">
      <c r="A53" s="51"/>
      <c r="B53" s="36">
        <v>800</v>
      </c>
      <c r="C53" s="36">
        <v>801</v>
      </c>
      <c r="D53" s="23" t="s">
        <v>218</v>
      </c>
      <c r="E53" s="37" t="e">
        <f>'Приложение №4 Табл.№1'!#REF!+'Приложение №4 Табл.№1'!J163+'Приложение №4 Табл.№1'!J153+'Приложение №4 Табл.№1'!#REF!+'Приложение №4 Табл.№1'!J230+'Приложение №4 Табл.№1'!#REF!+'Приложение №4 Табл.№1'!J234+'Приложение №4 Табл.№1'!J240+'Приложение №4 Табл.№1'!#REF!</f>
        <v>#REF!</v>
      </c>
      <c r="F53" s="53"/>
    </row>
    <row r="54" spans="1:6" ht="15">
      <c r="A54" s="51"/>
      <c r="B54" s="36">
        <v>800</v>
      </c>
      <c r="C54" s="36">
        <v>804</v>
      </c>
      <c r="D54" s="23" t="s">
        <v>219</v>
      </c>
      <c r="E54" s="37">
        <f>'Приложение №4 Табл.№1'!J236+'Приложение №4 Табл.№1'!J472</f>
        <v>7385300</v>
      </c>
      <c r="F54" s="53"/>
    </row>
    <row r="55" spans="1:6" ht="15" hidden="1">
      <c r="A55" s="51"/>
      <c r="B55" s="219">
        <v>900</v>
      </c>
      <c r="C55" s="219"/>
      <c r="D55" s="3" t="s">
        <v>220</v>
      </c>
      <c r="E55" s="52"/>
      <c r="F55" s="53"/>
    </row>
    <row r="56" spans="1:6" ht="15" hidden="1">
      <c r="A56" s="51"/>
      <c r="B56" s="36">
        <v>900</v>
      </c>
      <c r="C56" s="36">
        <v>901</v>
      </c>
      <c r="D56" s="23" t="s">
        <v>221</v>
      </c>
      <c r="E56" s="37"/>
      <c r="F56" s="53"/>
    </row>
    <row r="57" spans="1:6" ht="15" hidden="1">
      <c r="A57" s="51"/>
      <c r="B57" s="36">
        <v>900</v>
      </c>
      <c r="C57" s="36">
        <v>902</v>
      </c>
      <c r="D57" s="23" t="s">
        <v>222</v>
      </c>
      <c r="E57" s="37"/>
      <c r="F57" s="53"/>
    </row>
    <row r="58" spans="1:6" ht="15" hidden="1">
      <c r="A58" s="51"/>
      <c r="B58" s="36">
        <v>900</v>
      </c>
      <c r="C58" s="36">
        <v>903</v>
      </c>
      <c r="D58" s="23" t="s">
        <v>223</v>
      </c>
      <c r="E58" s="37"/>
      <c r="F58" s="53"/>
    </row>
    <row r="59" spans="1:6" ht="15" hidden="1">
      <c r="A59" s="51"/>
      <c r="B59" s="36">
        <v>900</v>
      </c>
      <c r="C59" s="36">
        <v>904</v>
      </c>
      <c r="D59" s="23" t="s">
        <v>224</v>
      </c>
      <c r="E59" s="37"/>
      <c r="F59" s="53"/>
    </row>
    <row r="60" spans="1:6" ht="15" hidden="1">
      <c r="A60" s="51"/>
      <c r="B60" s="36">
        <v>900</v>
      </c>
      <c r="C60" s="36">
        <v>905</v>
      </c>
      <c r="D60" s="23" t="s">
        <v>225</v>
      </c>
      <c r="E60" s="37"/>
      <c r="F60" s="53"/>
    </row>
    <row r="61" spans="1:6" ht="30.75" hidden="1">
      <c r="A61" s="51"/>
      <c r="B61" s="36">
        <v>900</v>
      </c>
      <c r="C61" s="36">
        <v>906</v>
      </c>
      <c r="D61" s="23" t="s">
        <v>226</v>
      </c>
      <c r="E61" s="37"/>
      <c r="F61" s="53"/>
    </row>
    <row r="62" spans="1:6" ht="15" hidden="1">
      <c r="A62" s="51"/>
      <c r="B62" s="36">
        <v>900</v>
      </c>
      <c r="C62" s="36">
        <v>909</v>
      </c>
      <c r="D62" s="23" t="s">
        <v>227</v>
      </c>
      <c r="E62" s="37"/>
      <c r="F62" s="53"/>
    </row>
    <row r="63" spans="1:6" ht="15">
      <c r="A63" s="51"/>
      <c r="B63" s="219">
        <v>1000</v>
      </c>
      <c r="C63" s="219"/>
      <c r="D63" s="3" t="s">
        <v>228</v>
      </c>
      <c r="E63" s="52" t="e">
        <f>SUM(E64:E68)</f>
        <v>#REF!</v>
      </c>
      <c r="F63" s="53"/>
    </row>
    <row r="64" spans="1:6" ht="15">
      <c r="A64" s="51"/>
      <c r="B64" s="36">
        <v>1000</v>
      </c>
      <c r="C64" s="36">
        <v>1001</v>
      </c>
      <c r="D64" s="23" t="s">
        <v>229</v>
      </c>
      <c r="E64" s="37">
        <f>'Приложение №4 Табл.№1'!J104</f>
        <v>1195000</v>
      </c>
      <c r="F64" s="53"/>
    </row>
    <row r="65" spans="1:6" ht="15">
      <c r="A65" s="51"/>
      <c r="B65" s="36">
        <v>1000</v>
      </c>
      <c r="C65" s="36">
        <v>1002</v>
      </c>
      <c r="D65" s="23" t="s">
        <v>230</v>
      </c>
      <c r="E65" s="37" t="e">
        <f>'Приложение №4 Табл.№1'!#REF!</f>
        <v>#REF!</v>
      </c>
      <c r="F65" s="53"/>
    </row>
    <row r="66" spans="1:6" ht="15">
      <c r="A66" s="51"/>
      <c r="B66" s="36">
        <v>1000</v>
      </c>
      <c r="C66" s="36">
        <v>1003</v>
      </c>
      <c r="D66" s="23" t="s">
        <v>231</v>
      </c>
      <c r="E66" s="37" t="e">
        <f>'Приложение №4 Табл.№1'!J88+'Приложение №4 Табл.№1'!J91+'Приложение №4 Табл.№1'!J106+'Приложение №4 Табл.№1'!J108+'Приложение №4 Табл.№1'!J111+'Приложение №4 Табл.№1'!J117+'Приложение №4 Табл.№1'!J120+'Приложение №4 Табл.№1'!J123+'Приложение №4 Табл.№1'!J149+'Приложение №4 Табл.№1'!J127+'Приложение №4 Табл.№1'!#REF!+'Приложение №4 Табл.№1'!J151+'Приложение №4 Табл.№1'!#REF!+'Приложение №4 Табл.№1'!J379</f>
        <v>#REF!</v>
      </c>
      <c r="F66" s="53"/>
    </row>
    <row r="67" spans="1:6" ht="15">
      <c r="A67" s="51"/>
      <c r="B67" s="36">
        <v>1000</v>
      </c>
      <c r="C67" s="36">
        <v>1004</v>
      </c>
      <c r="D67" s="23" t="s">
        <v>232</v>
      </c>
      <c r="E67" s="37" t="e">
        <f>'Приложение №4 Табл.№1'!J18+'Приложение №4 Табл.№1'!J49+'Приложение №4 Табл.№1'!J51+'Приложение №4 Табл.№1'!J60+'Приложение №4 Табл.№1'!J94+'Приложение №4 Табл.№1'!J96+'Приложение №4 Табл.№1'!J99+'Приложение №4 Табл.№1'!J114+'Приложение №4 Табл.№1'!#REF!+'Приложение №4 Табл.№1'!#REF!+'Приложение №4 Табл.№1'!J200+'Приложение №4 Табл.№1'!J381</f>
        <v>#REF!</v>
      </c>
      <c r="F67" s="53"/>
    </row>
    <row r="68" spans="1:6" ht="15">
      <c r="A68" s="51"/>
      <c r="B68" s="36">
        <v>1000</v>
      </c>
      <c r="C68" s="36">
        <v>1006</v>
      </c>
      <c r="D68" s="23" t="s">
        <v>233</v>
      </c>
      <c r="E68" s="37">
        <f>'Приложение №4 Табл.№1'!J144+'Приложение №4 Табл.№1'!J157+'Приложение №4 Табл.№1'!J486</f>
        <v>5917000</v>
      </c>
      <c r="F68" s="53"/>
    </row>
    <row r="69" spans="1:6" ht="15">
      <c r="A69" s="51"/>
      <c r="B69" s="219">
        <v>1100</v>
      </c>
      <c r="C69" s="219"/>
      <c r="D69" s="3" t="s">
        <v>234</v>
      </c>
      <c r="E69" s="52">
        <f>SUM(E70:E72)</f>
        <v>68387820</v>
      </c>
      <c r="F69" s="53"/>
    </row>
    <row r="70" spans="1:6" ht="15">
      <c r="A70" s="51"/>
      <c r="B70" s="36">
        <v>1100</v>
      </c>
      <c r="C70" s="36">
        <v>1102</v>
      </c>
      <c r="D70" s="23" t="s">
        <v>235</v>
      </c>
      <c r="E70" s="37">
        <f>'Приложение №4 Табл.№1'!J276</f>
        <v>68387820</v>
      </c>
      <c r="F70" s="53"/>
    </row>
    <row r="71" spans="1:6" ht="15" hidden="1">
      <c r="A71" s="51"/>
      <c r="B71" s="36">
        <v>1100</v>
      </c>
      <c r="C71" s="36">
        <v>1103</v>
      </c>
      <c r="D71" s="23" t="s">
        <v>236</v>
      </c>
      <c r="E71" s="37"/>
      <c r="F71" s="53"/>
    </row>
    <row r="72" spans="1:6" ht="15" hidden="1">
      <c r="A72" s="51"/>
      <c r="B72" s="36">
        <v>1100</v>
      </c>
      <c r="C72" s="36">
        <v>1105</v>
      </c>
      <c r="D72" s="23" t="s">
        <v>237</v>
      </c>
      <c r="E72" s="37"/>
      <c r="F72" s="53"/>
    </row>
    <row r="73" spans="1:6" ht="15">
      <c r="A73" s="51"/>
      <c r="B73" s="219">
        <v>1200</v>
      </c>
      <c r="C73" s="219"/>
      <c r="D73" s="3" t="s">
        <v>238</v>
      </c>
      <c r="E73" s="52" t="e">
        <f>SUM(E74)</f>
        <v>#REF!</v>
      </c>
      <c r="F73" s="53"/>
    </row>
    <row r="74" spans="1:6" ht="15">
      <c r="A74" s="51"/>
      <c r="B74" s="36">
        <v>1200</v>
      </c>
      <c r="C74" s="36">
        <v>1202</v>
      </c>
      <c r="D74" s="23" t="s">
        <v>239</v>
      </c>
      <c r="E74" s="37" t="e">
        <f>'Приложение №4 Табл.№1'!J359+'Приложение №4 Табл.№1'!#REF!</f>
        <v>#REF!</v>
      </c>
      <c r="F74" s="53"/>
    </row>
    <row r="75" spans="1:6" ht="15">
      <c r="A75" s="51"/>
      <c r="B75" s="219">
        <v>1300</v>
      </c>
      <c r="C75" s="219"/>
      <c r="D75" s="3" t="s">
        <v>240</v>
      </c>
      <c r="E75" s="52">
        <f>E76</f>
        <v>10000</v>
      </c>
      <c r="F75" s="53"/>
    </row>
    <row r="76" spans="1:6" ht="30.75">
      <c r="A76" s="51"/>
      <c r="B76" s="36">
        <v>1300</v>
      </c>
      <c r="C76" s="36">
        <v>1301</v>
      </c>
      <c r="D76" s="23" t="s">
        <v>241</v>
      </c>
      <c r="E76" s="37">
        <f>'Приложение №4 Табл.№1'!J426</f>
        <v>10000</v>
      </c>
      <c r="F76" s="53"/>
    </row>
    <row r="77" spans="1:6" ht="45">
      <c r="A77" s="51"/>
      <c r="B77" s="219">
        <v>1400</v>
      </c>
      <c r="C77" s="219"/>
      <c r="D77" s="3" t="s">
        <v>242</v>
      </c>
      <c r="E77" s="52">
        <f>SUM(E78:E80)</f>
        <v>29718000</v>
      </c>
      <c r="F77" s="53"/>
    </row>
    <row r="78" spans="1:6" ht="46.5">
      <c r="A78" s="51"/>
      <c r="B78" s="36">
        <v>1400</v>
      </c>
      <c r="C78" s="36">
        <v>1401</v>
      </c>
      <c r="D78" s="23" t="s">
        <v>243</v>
      </c>
      <c r="E78" s="37">
        <f>'Приложение №4 Табл.№1'!J423+'Приложение №4 Табл.№1'!J505</f>
        <v>29718000</v>
      </c>
      <c r="F78" s="53"/>
    </row>
    <row r="79" spans="1:6" ht="15" hidden="1">
      <c r="A79" s="51"/>
      <c r="B79" s="36">
        <v>1400</v>
      </c>
      <c r="C79" s="36">
        <v>1402</v>
      </c>
      <c r="D79" s="23" t="s">
        <v>244</v>
      </c>
      <c r="E79" s="37"/>
      <c r="F79" s="53"/>
    </row>
    <row r="80" spans="1:6" ht="15" hidden="1">
      <c r="A80" s="51"/>
      <c r="B80" s="36">
        <v>1400</v>
      </c>
      <c r="C80" s="36">
        <v>1403</v>
      </c>
      <c r="D80" s="23" t="s">
        <v>245</v>
      </c>
      <c r="E80" s="37"/>
      <c r="F80" s="53"/>
    </row>
    <row r="81" spans="1:6" ht="409.5" customHeight="1" hidden="1">
      <c r="A81" s="46"/>
      <c r="B81" s="9"/>
      <c r="C81" s="9"/>
      <c r="D81" s="23" t="s">
        <v>260</v>
      </c>
      <c r="E81" s="38"/>
      <c r="F81" s="47"/>
    </row>
    <row r="82" spans="1:6" ht="15" customHeight="1">
      <c r="A82" s="46"/>
      <c r="B82" s="50"/>
      <c r="C82" s="220" t="s">
        <v>96</v>
      </c>
      <c r="D82" s="220"/>
      <c r="E82" s="52" t="e">
        <f>E10+E19+E22+E27+E38+E45+E52+E63+E69+E73+E75+E77</f>
        <v>#REF!</v>
      </c>
      <c r="F82" s="47"/>
    </row>
  </sheetData>
  <sheetProtection/>
  <mergeCells count="21">
    <mergeCell ref="C82:D82"/>
    <mergeCell ref="B69:C69"/>
    <mergeCell ref="B73:C73"/>
    <mergeCell ref="B75:C75"/>
    <mergeCell ref="B77:C77"/>
    <mergeCell ref="B63:C63"/>
    <mergeCell ref="B55:C55"/>
    <mergeCell ref="B22:C22"/>
    <mergeCell ref="B27:C27"/>
    <mergeCell ref="B38:C38"/>
    <mergeCell ref="B42:C42"/>
    <mergeCell ref="B10:C10"/>
    <mergeCell ref="B45:C45"/>
    <mergeCell ref="B19:C19"/>
    <mergeCell ref="B52:C52"/>
    <mergeCell ref="D5:E5"/>
    <mergeCell ref="C7:E7"/>
    <mergeCell ref="D1:E1"/>
    <mergeCell ref="D2:E2"/>
    <mergeCell ref="D3:E3"/>
    <mergeCell ref="D4:E4"/>
  </mergeCells>
  <printOptions/>
  <pageMargins left="0.75" right="0.75" top="1" bottom="1" header="0.5" footer="0.5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56"/>
  <sheetViews>
    <sheetView showGridLines="0" tabSelected="1" view="pageBreakPreview" zoomScaleSheetLayoutView="100" zoomScalePageLayoutView="0" workbookViewId="0" topLeftCell="A1">
      <selection activeCell="G7" sqref="G7:J7"/>
    </sheetView>
  </sheetViews>
  <sheetFormatPr defaultColWidth="8.8515625" defaultRowHeight="15"/>
  <cols>
    <col min="1" max="1" width="0.2890625" style="14" customWidth="1"/>
    <col min="2" max="6" width="0" style="14" hidden="1" customWidth="1"/>
    <col min="7" max="7" width="56.57421875" style="14" customWidth="1"/>
    <col min="8" max="8" width="15.7109375" style="14" customWidth="1"/>
    <col min="9" max="9" width="12.7109375" style="14" customWidth="1"/>
    <col min="10" max="10" width="15.57421875" style="14" customWidth="1"/>
    <col min="11" max="11" width="15.7109375" style="45" customWidth="1"/>
    <col min="12" max="238" width="9.140625" style="14" customWidth="1"/>
    <col min="239" max="16384" width="8.8515625" style="14" customWidth="1"/>
  </cols>
  <sheetData>
    <row r="1" spans="1:11" ht="24" customHeight="1">
      <c r="A1" s="11"/>
      <c r="B1" s="11"/>
      <c r="C1" s="11"/>
      <c r="D1" s="11"/>
      <c r="E1" s="11"/>
      <c r="F1" s="11"/>
      <c r="G1" s="11"/>
      <c r="H1" s="277" t="s">
        <v>557</v>
      </c>
      <c r="I1" s="277"/>
      <c r="J1" s="277"/>
      <c r="K1" s="31"/>
    </row>
    <row r="2" spans="1:11" ht="15.75" customHeight="1">
      <c r="A2" s="11"/>
      <c r="B2" s="11"/>
      <c r="C2" s="11"/>
      <c r="D2" s="11"/>
      <c r="E2" s="11"/>
      <c r="F2" s="11"/>
      <c r="G2" s="11"/>
      <c r="H2" s="278" t="s">
        <v>685</v>
      </c>
      <c r="I2" s="278"/>
      <c r="J2" s="278"/>
      <c r="K2" s="32"/>
    </row>
    <row r="3" spans="1:11" ht="15">
      <c r="A3" s="11"/>
      <c r="B3" s="11"/>
      <c r="C3" s="11"/>
      <c r="D3" s="11"/>
      <c r="E3" s="11"/>
      <c r="F3" s="11"/>
      <c r="G3" s="11"/>
      <c r="H3" s="278"/>
      <c r="I3" s="278"/>
      <c r="J3" s="278"/>
      <c r="K3" s="31"/>
    </row>
    <row r="4" spans="1:11" ht="12.75">
      <c r="A4" s="15"/>
      <c r="B4" s="15"/>
      <c r="C4" s="15"/>
      <c r="D4" s="15"/>
      <c r="E4" s="15"/>
      <c r="F4" s="15"/>
      <c r="G4" s="15"/>
      <c r="H4" s="278"/>
      <c r="I4" s="278"/>
      <c r="J4" s="278"/>
      <c r="K4" s="33"/>
    </row>
    <row r="5" spans="1:11" ht="17.25">
      <c r="A5" s="11"/>
      <c r="B5" s="217" t="s">
        <v>105</v>
      </c>
      <c r="C5" s="217"/>
      <c r="D5" s="217"/>
      <c r="E5" s="217"/>
      <c r="F5" s="217"/>
      <c r="G5" s="217"/>
      <c r="H5" s="217"/>
      <c r="I5" s="217"/>
      <c r="J5" s="217"/>
      <c r="K5" s="34"/>
    </row>
    <row r="6" spans="1:11" ht="12.75">
      <c r="A6" s="15"/>
      <c r="B6" s="15"/>
      <c r="C6" s="15"/>
      <c r="D6" s="15"/>
      <c r="E6" s="15"/>
      <c r="F6" s="15"/>
      <c r="G6" s="15"/>
      <c r="H6" s="15"/>
      <c r="I6" s="15"/>
      <c r="J6" s="15"/>
      <c r="K6" s="33"/>
    </row>
    <row r="7" spans="1:16" ht="126" customHeight="1">
      <c r="A7" s="15"/>
      <c r="B7" s="15"/>
      <c r="C7" s="15"/>
      <c r="D7" s="15"/>
      <c r="E7" s="15"/>
      <c r="F7" s="15"/>
      <c r="G7" s="217" t="s">
        <v>604</v>
      </c>
      <c r="H7" s="217"/>
      <c r="I7" s="217"/>
      <c r="J7" s="217"/>
      <c r="K7" s="34"/>
      <c r="L7" s="30"/>
      <c r="M7" s="30"/>
      <c r="N7" s="30"/>
      <c r="O7" s="30"/>
      <c r="P7" s="30"/>
    </row>
    <row r="8" spans="1:11" ht="21" customHeight="1">
      <c r="A8" s="15"/>
      <c r="B8" s="15"/>
      <c r="C8" s="15"/>
      <c r="D8" s="15"/>
      <c r="E8" s="15"/>
      <c r="F8" s="15"/>
      <c r="G8" s="15"/>
      <c r="H8" s="15"/>
      <c r="I8" s="15"/>
      <c r="J8" s="15"/>
      <c r="K8" s="33"/>
    </row>
    <row r="9" spans="1:11" ht="14.25" customHeight="1" hidden="1">
      <c r="A9" s="15"/>
      <c r="B9" s="15"/>
      <c r="C9" s="15"/>
      <c r="D9" s="15"/>
      <c r="E9" s="15"/>
      <c r="F9" s="15"/>
      <c r="G9" s="15"/>
      <c r="H9" s="15"/>
      <c r="I9" s="15"/>
      <c r="J9" s="15"/>
      <c r="K9" s="33"/>
    </row>
    <row r="10" spans="1:11" ht="14.25" customHeight="1" hidden="1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33"/>
    </row>
    <row r="11" spans="1:11" ht="14.25" customHeight="1" hidden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33"/>
    </row>
    <row r="12" spans="1:11" ht="44.25" customHeight="1">
      <c r="A12" s="11"/>
      <c r="B12" s="12"/>
      <c r="C12" s="12"/>
      <c r="D12" s="12"/>
      <c r="E12" s="13"/>
      <c r="F12" s="13"/>
      <c r="G12" s="2" t="s">
        <v>94</v>
      </c>
      <c r="H12" s="2" t="s">
        <v>93</v>
      </c>
      <c r="I12" s="2" t="s">
        <v>92</v>
      </c>
      <c r="J12" s="2" t="s">
        <v>605</v>
      </c>
      <c r="K12" s="35"/>
    </row>
    <row r="13" spans="1:11" ht="52.5" customHeight="1">
      <c r="A13" s="10"/>
      <c r="B13" s="229" t="s">
        <v>91</v>
      </c>
      <c r="C13" s="229"/>
      <c r="D13" s="229"/>
      <c r="E13" s="229"/>
      <c r="F13" s="230"/>
      <c r="G13" s="3" t="s">
        <v>614</v>
      </c>
      <c r="H13" s="4" t="s">
        <v>343</v>
      </c>
      <c r="I13" s="5" t="s">
        <v>0</v>
      </c>
      <c r="J13" s="6">
        <f>J14</f>
        <v>209382431</v>
      </c>
      <c r="K13" s="42"/>
    </row>
    <row r="14" spans="1:11" ht="45.75" customHeight="1">
      <c r="A14" s="10"/>
      <c r="B14" s="239" t="s">
        <v>90</v>
      </c>
      <c r="C14" s="239"/>
      <c r="D14" s="239"/>
      <c r="E14" s="239"/>
      <c r="F14" s="240"/>
      <c r="G14" s="215" t="s">
        <v>615</v>
      </c>
      <c r="H14" s="4" t="s">
        <v>344</v>
      </c>
      <c r="I14" s="8" t="s">
        <v>0</v>
      </c>
      <c r="J14" s="6">
        <f>J17+J46</f>
        <v>209382431</v>
      </c>
      <c r="K14" s="42"/>
    </row>
    <row r="15" spans="1:11" ht="0" customHeight="1" hidden="1">
      <c r="A15" s="10"/>
      <c r="B15" s="20"/>
      <c r="C15" s="20"/>
      <c r="D15" s="20"/>
      <c r="E15" s="20"/>
      <c r="F15" s="21"/>
      <c r="G15" s="7" t="s">
        <v>103</v>
      </c>
      <c r="H15" s="22">
        <v>1164031</v>
      </c>
      <c r="I15" s="8"/>
      <c r="J15" s="1"/>
      <c r="K15" s="42"/>
    </row>
    <row r="16" spans="1:11" ht="1.5" customHeight="1" hidden="1">
      <c r="A16" s="10"/>
      <c r="B16" s="20"/>
      <c r="C16" s="20"/>
      <c r="D16" s="20"/>
      <c r="E16" s="20"/>
      <c r="F16" s="21"/>
      <c r="G16" s="23" t="s">
        <v>4</v>
      </c>
      <c r="H16" s="22"/>
      <c r="I16" s="8">
        <v>600</v>
      </c>
      <c r="J16" s="1"/>
      <c r="K16" s="42"/>
    </row>
    <row r="17" spans="1:11" ht="36.75" customHeight="1">
      <c r="A17" s="10"/>
      <c r="B17" s="20"/>
      <c r="C17" s="20"/>
      <c r="D17" s="20"/>
      <c r="E17" s="20"/>
      <c r="F17" s="21"/>
      <c r="G17" s="85" t="s">
        <v>423</v>
      </c>
      <c r="H17" s="86" t="s">
        <v>345</v>
      </c>
      <c r="I17" s="165"/>
      <c r="J17" s="63">
        <f>J20+J23+J27+J29+J38+J40+J42+J44</f>
        <v>175200900</v>
      </c>
      <c r="K17" s="42"/>
    </row>
    <row r="18" spans="1:11" ht="48" customHeight="1" hidden="1">
      <c r="A18" s="10"/>
      <c r="B18" s="20"/>
      <c r="C18" s="20"/>
      <c r="D18" s="20"/>
      <c r="E18" s="20"/>
      <c r="F18" s="21"/>
      <c r="G18" s="66" t="s">
        <v>141</v>
      </c>
      <c r="H18" s="69" t="s">
        <v>246</v>
      </c>
      <c r="I18" s="165"/>
      <c r="J18" s="63">
        <f>J19</f>
        <v>0</v>
      </c>
      <c r="K18" s="42"/>
    </row>
    <row r="19" spans="1:11" ht="34.5" customHeight="1" hidden="1">
      <c r="A19" s="10"/>
      <c r="B19" s="20"/>
      <c r="C19" s="20"/>
      <c r="D19" s="20"/>
      <c r="E19" s="20"/>
      <c r="F19" s="21"/>
      <c r="G19" s="66" t="s">
        <v>4</v>
      </c>
      <c r="H19" s="166"/>
      <c r="I19" s="62">
        <v>300</v>
      </c>
      <c r="J19" s="63"/>
      <c r="K19" s="42"/>
    </row>
    <row r="20" spans="1:11" ht="47.25" customHeight="1">
      <c r="A20" s="10"/>
      <c r="B20" s="20"/>
      <c r="C20" s="20"/>
      <c r="D20" s="20"/>
      <c r="E20" s="20"/>
      <c r="F20" s="21"/>
      <c r="G20" s="167" t="s">
        <v>97</v>
      </c>
      <c r="H20" s="61" t="s">
        <v>346</v>
      </c>
      <c r="I20" s="62"/>
      <c r="J20" s="63">
        <f>J21+J22</f>
        <v>18165500</v>
      </c>
      <c r="K20" s="42"/>
    </row>
    <row r="21" spans="1:11" ht="33" customHeight="1">
      <c r="A21" s="10"/>
      <c r="B21" s="20"/>
      <c r="C21" s="20"/>
      <c r="D21" s="20"/>
      <c r="E21" s="20"/>
      <c r="F21" s="21"/>
      <c r="G21" s="66" t="s">
        <v>4</v>
      </c>
      <c r="H21" s="168"/>
      <c r="I21" s="62">
        <v>600</v>
      </c>
      <c r="J21" s="63">
        <v>18165500</v>
      </c>
      <c r="K21" s="42"/>
    </row>
    <row r="22" spans="1:11" ht="21.75" customHeight="1" hidden="1">
      <c r="A22" s="10"/>
      <c r="B22" s="20"/>
      <c r="C22" s="20"/>
      <c r="D22" s="20"/>
      <c r="E22" s="20"/>
      <c r="F22" s="21"/>
      <c r="G22" s="66" t="s">
        <v>1</v>
      </c>
      <c r="H22" s="168"/>
      <c r="I22" s="62">
        <v>800</v>
      </c>
      <c r="J22" s="63">
        <v>0</v>
      </c>
      <c r="K22" s="42"/>
    </row>
    <row r="23" spans="1:11" ht="47.25" customHeight="1">
      <c r="A23" s="10"/>
      <c r="B23" s="20"/>
      <c r="C23" s="20"/>
      <c r="D23" s="20"/>
      <c r="E23" s="20"/>
      <c r="F23" s="21"/>
      <c r="G23" s="167" t="s">
        <v>98</v>
      </c>
      <c r="H23" s="61" t="s">
        <v>347</v>
      </c>
      <c r="I23" s="62"/>
      <c r="J23" s="63">
        <f>J24+J26</f>
        <v>34833300</v>
      </c>
      <c r="K23" s="42"/>
    </row>
    <row r="24" spans="1:11" ht="36" customHeight="1">
      <c r="A24" s="10"/>
      <c r="B24" s="20"/>
      <c r="C24" s="20"/>
      <c r="D24" s="20"/>
      <c r="E24" s="20"/>
      <c r="F24" s="21"/>
      <c r="G24" s="66" t="s">
        <v>4</v>
      </c>
      <c r="H24" s="168"/>
      <c r="I24" s="62">
        <v>600</v>
      </c>
      <c r="J24" s="63">
        <v>34833300</v>
      </c>
      <c r="K24" s="42"/>
    </row>
    <row r="25" spans="1:11" ht="20.25" customHeight="1" hidden="1">
      <c r="A25" s="10"/>
      <c r="B25" s="20"/>
      <c r="C25" s="20"/>
      <c r="D25" s="20"/>
      <c r="E25" s="20"/>
      <c r="F25" s="21"/>
      <c r="G25" s="66"/>
      <c r="H25" s="168"/>
      <c r="I25" s="62"/>
      <c r="J25" s="63"/>
      <c r="K25" s="42"/>
    </row>
    <row r="26" spans="1:11" ht="20.25" customHeight="1" hidden="1">
      <c r="A26" s="10"/>
      <c r="B26" s="20"/>
      <c r="C26" s="20"/>
      <c r="D26" s="20"/>
      <c r="E26" s="20"/>
      <c r="F26" s="21"/>
      <c r="G26" s="66" t="s">
        <v>1</v>
      </c>
      <c r="H26" s="168"/>
      <c r="I26" s="62">
        <v>800</v>
      </c>
      <c r="J26" s="63">
        <v>0</v>
      </c>
      <c r="K26" s="42"/>
    </row>
    <row r="27" spans="1:11" ht="46.5">
      <c r="A27" s="10"/>
      <c r="B27" s="20"/>
      <c r="C27" s="20"/>
      <c r="D27" s="20"/>
      <c r="E27" s="20"/>
      <c r="F27" s="21"/>
      <c r="G27" s="167" t="s">
        <v>99</v>
      </c>
      <c r="H27" s="61" t="s">
        <v>348</v>
      </c>
      <c r="I27" s="62"/>
      <c r="J27" s="63">
        <f>J28</f>
        <v>4953100</v>
      </c>
      <c r="K27" s="42"/>
    </row>
    <row r="28" spans="1:11" ht="39.75" customHeight="1">
      <c r="A28" s="10"/>
      <c r="B28" s="20"/>
      <c r="C28" s="20"/>
      <c r="D28" s="20"/>
      <c r="E28" s="20"/>
      <c r="F28" s="21"/>
      <c r="G28" s="66" t="s">
        <v>4</v>
      </c>
      <c r="H28" s="168"/>
      <c r="I28" s="62">
        <v>600</v>
      </c>
      <c r="J28" s="63">
        <v>4953100</v>
      </c>
      <c r="K28" s="42"/>
    </row>
    <row r="29" spans="1:11" s="59" customFormat="1" ht="30" customHeight="1">
      <c r="A29" s="55"/>
      <c r="B29" s="95"/>
      <c r="C29" s="95"/>
      <c r="D29" s="95"/>
      <c r="E29" s="95"/>
      <c r="F29" s="96"/>
      <c r="G29" s="167" t="s">
        <v>100</v>
      </c>
      <c r="H29" s="61" t="s">
        <v>349</v>
      </c>
      <c r="I29" s="62"/>
      <c r="J29" s="63">
        <f>J30+J31+J33</f>
        <v>6402000</v>
      </c>
      <c r="K29" s="58"/>
    </row>
    <row r="30" spans="1:11" s="59" customFormat="1" ht="81.75" customHeight="1">
      <c r="A30" s="55"/>
      <c r="B30" s="95"/>
      <c r="C30" s="95"/>
      <c r="D30" s="95"/>
      <c r="E30" s="95"/>
      <c r="F30" s="96"/>
      <c r="G30" s="66" t="s">
        <v>3</v>
      </c>
      <c r="H30" s="168"/>
      <c r="I30" s="62">
        <v>100</v>
      </c>
      <c r="J30" s="63">
        <v>5332000</v>
      </c>
      <c r="K30" s="58"/>
    </row>
    <row r="31" spans="1:11" s="59" customFormat="1" ht="36.75" customHeight="1">
      <c r="A31" s="55"/>
      <c r="B31" s="95"/>
      <c r="C31" s="95"/>
      <c r="D31" s="95"/>
      <c r="E31" s="95"/>
      <c r="F31" s="96"/>
      <c r="G31" s="66" t="s">
        <v>691</v>
      </c>
      <c r="H31" s="168"/>
      <c r="I31" s="62">
        <v>200</v>
      </c>
      <c r="J31" s="63">
        <v>1046500</v>
      </c>
      <c r="K31" s="58"/>
    </row>
    <row r="32" spans="1:11" ht="0" customHeight="1" hidden="1">
      <c r="A32" s="10"/>
      <c r="B32" s="20"/>
      <c r="C32" s="20"/>
      <c r="D32" s="20"/>
      <c r="E32" s="20"/>
      <c r="F32" s="21"/>
      <c r="G32" s="66" t="s">
        <v>21</v>
      </c>
      <c r="H32" s="168"/>
      <c r="I32" s="62">
        <v>400</v>
      </c>
      <c r="J32" s="169"/>
      <c r="K32" s="43"/>
    </row>
    <row r="33" spans="1:11" s="59" customFormat="1" ht="15" customHeight="1">
      <c r="A33" s="55"/>
      <c r="B33" s="95"/>
      <c r="C33" s="95"/>
      <c r="D33" s="95"/>
      <c r="E33" s="95"/>
      <c r="F33" s="96"/>
      <c r="G33" s="66" t="s">
        <v>1</v>
      </c>
      <c r="H33" s="168"/>
      <c r="I33" s="62">
        <v>800</v>
      </c>
      <c r="J33" s="63">
        <v>23500</v>
      </c>
      <c r="K33" s="58"/>
    </row>
    <row r="34" spans="1:11" ht="33" customHeight="1" hidden="1">
      <c r="A34" s="10"/>
      <c r="B34" s="20"/>
      <c r="C34" s="20"/>
      <c r="D34" s="20"/>
      <c r="E34" s="20"/>
      <c r="F34" s="21"/>
      <c r="G34" s="167" t="s">
        <v>101</v>
      </c>
      <c r="H34" s="168" t="s">
        <v>102</v>
      </c>
      <c r="I34" s="62"/>
      <c r="J34" s="63">
        <f>J35</f>
        <v>178000</v>
      </c>
      <c r="K34" s="42"/>
    </row>
    <row r="35" spans="1:11" ht="34.5" customHeight="1" hidden="1">
      <c r="A35" s="10"/>
      <c r="B35" s="20"/>
      <c r="C35" s="20"/>
      <c r="D35" s="20"/>
      <c r="E35" s="20"/>
      <c r="F35" s="21"/>
      <c r="G35" s="66" t="s">
        <v>4</v>
      </c>
      <c r="H35" s="168"/>
      <c r="I35" s="62">
        <v>600</v>
      </c>
      <c r="J35" s="63">
        <v>178000</v>
      </c>
      <c r="K35" s="42"/>
    </row>
    <row r="36" spans="1:11" ht="0" customHeight="1" hidden="1">
      <c r="A36" s="10"/>
      <c r="B36" s="20"/>
      <c r="C36" s="20"/>
      <c r="D36" s="20"/>
      <c r="E36" s="20"/>
      <c r="F36" s="21"/>
      <c r="G36" s="167"/>
      <c r="H36" s="168"/>
      <c r="I36" s="62"/>
      <c r="J36" s="63"/>
      <c r="K36" s="42"/>
    </row>
    <row r="37" spans="1:11" ht="0" customHeight="1" hidden="1">
      <c r="A37" s="10"/>
      <c r="B37" s="20"/>
      <c r="C37" s="20"/>
      <c r="D37" s="20"/>
      <c r="E37" s="20"/>
      <c r="F37" s="21"/>
      <c r="G37" s="66"/>
      <c r="H37" s="168"/>
      <c r="I37" s="62"/>
      <c r="J37" s="63"/>
      <c r="K37" s="42"/>
    </row>
    <row r="38" spans="1:11" s="59" customFormat="1" ht="37.5" customHeight="1">
      <c r="A38" s="55"/>
      <c r="B38" s="91"/>
      <c r="C38" s="91"/>
      <c r="D38" s="91"/>
      <c r="E38" s="91"/>
      <c r="F38" s="92"/>
      <c r="G38" s="66" t="s">
        <v>425</v>
      </c>
      <c r="H38" s="61" t="s">
        <v>424</v>
      </c>
      <c r="I38" s="62"/>
      <c r="J38" s="63">
        <f>J39</f>
        <v>90400</v>
      </c>
      <c r="K38" s="58"/>
    </row>
    <row r="39" spans="1:11" s="59" customFormat="1" ht="41.25" customHeight="1">
      <c r="A39" s="55"/>
      <c r="B39" s="91"/>
      <c r="C39" s="91"/>
      <c r="D39" s="91"/>
      <c r="E39" s="91"/>
      <c r="F39" s="92"/>
      <c r="G39" s="66" t="s">
        <v>4</v>
      </c>
      <c r="H39" s="168"/>
      <c r="I39" s="62">
        <v>600</v>
      </c>
      <c r="J39" s="63">
        <v>90400</v>
      </c>
      <c r="K39" s="58"/>
    </row>
    <row r="40" spans="1:11" s="59" customFormat="1" ht="71.25" customHeight="1">
      <c r="A40" s="55"/>
      <c r="B40" s="91"/>
      <c r="C40" s="91"/>
      <c r="D40" s="91"/>
      <c r="E40" s="91"/>
      <c r="F40" s="92"/>
      <c r="G40" s="66" t="s">
        <v>269</v>
      </c>
      <c r="H40" s="61" t="s">
        <v>534</v>
      </c>
      <c r="I40" s="62"/>
      <c r="J40" s="63">
        <f>J41</f>
        <v>262600</v>
      </c>
      <c r="K40" s="58"/>
    </row>
    <row r="41" spans="1:11" s="59" customFormat="1" ht="40.5" customHeight="1">
      <c r="A41" s="55"/>
      <c r="B41" s="91"/>
      <c r="C41" s="91"/>
      <c r="D41" s="91"/>
      <c r="E41" s="91"/>
      <c r="F41" s="92"/>
      <c r="G41" s="66" t="s">
        <v>4</v>
      </c>
      <c r="H41" s="168"/>
      <c r="I41" s="62">
        <v>600</v>
      </c>
      <c r="J41" s="63">
        <v>262600</v>
      </c>
      <c r="K41" s="58"/>
    </row>
    <row r="42" spans="1:11" s="59" customFormat="1" ht="36.75" customHeight="1">
      <c r="A42" s="55"/>
      <c r="B42" s="91"/>
      <c r="C42" s="91"/>
      <c r="D42" s="91"/>
      <c r="E42" s="91"/>
      <c r="F42" s="92"/>
      <c r="G42" s="66" t="s">
        <v>652</v>
      </c>
      <c r="H42" s="61" t="s">
        <v>535</v>
      </c>
      <c r="I42" s="62"/>
      <c r="J42" s="63">
        <f>J43</f>
        <v>86146000</v>
      </c>
      <c r="K42" s="58"/>
    </row>
    <row r="43" spans="1:11" s="59" customFormat="1" ht="34.5" customHeight="1">
      <c r="A43" s="55"/>
      <c r="B43" s="91"/>
      <c r="C43" s="91"/>
      <c r="D43" s="91"/>
      <c r="E43" s="91"/>
      <c r="F43" s="92"/>
      <c r="G43" s="66" t="s">
        <v>4</v>
      </c>
      <c r="H43" s="168"/>
      <c r="I43" s="62">
        <v>600</v>
      </c>
      <c r="J43" s="63">
        <v>86146000</v>
      </c>
      <c r="K43" s="58"/>
    </row>
    <row r="44" spans="1:11" s="59" customFormat="1" ht="40.5" customHeight="1">
      <c r="A44" s="55"/>
      <c r="B44" s="91"/>
      <c r="C44" s="91"/>
      <c r="D44" s="91"/>
      <c r="E44" s="91"/>
      <c r="F44" s="92"/>
      <c r="G44" s="66" t="s">
        <v>166</v>
      </c>
      <c r="H44" s="61" t="s">
        <v>536</v>
      </c>
      <c r="I44" s="62"/>
      <c r="J44" s="63">
        <f>J45</f>
        <v>24348000</v>
      </c>
      <c r="K44" s="58"/>
    </row>
    <row r="45" spans="1:11" s="59" customFormat="1" ht="40.5" customHeight="1">
      <c r="A45" s="55"/>
      <c r="B45" s="91"/>
      <c r="C45" s="91"/>
      <c r="D45" s="91"/>
      <c r="E45" s="91"/>
      <c r="F45" s="92"/>
      <c r="G45" s="66" t="s">
        <v>4</v>
      </c>
      <c r="H45" s="168"/>
      <c r="I45" s="62">
        <v>600</v>
      </c>
      <c r="J45" s="63">
        <v>24348000</v>
      </c>
      <c r="K45" s="58"/>
    </row>
    <row r="46" spans="1:11" ht="50.25" customHeight="1">
      <c r="A46" s="10"/>
      <c r="B46" s="18"/>
      <c r="C46" s="18"/>
      <c r="D46" s="18"/>
      <c r="E46" s="18"/>
      <c r="F46" s="19"/>
      <c r="G46" s="85" t="s">
        <v>351</v>
      </c>
      <c r="H46" s="86" t="s">
        <v>350</v>
      </c>
      <c r="I46" s="62"/>
      <c r="J46" s="63">
        <f>J47+J49+J51+J58+J60+J66</f>
        <v>34181531</v>
      </c>
      <c r="K46" s="42"/>
    </row>
    <row r="47" spans="1:11" s="59" customFormat="1" ht="51.75" customHeight="1">
      <c r="A47" s="55"/>
      <c r="B47" s="91"/>
      <c r="C47" s="91"/>
      <c r="D47" s="91"/>
      <c r="E47" s="91"/>
      <c r="F47" s="92"/>
      <c r="G47" s="66" t="s">
        <v>558</v>
      </c>
      <c r="H47" s="61" t="s">
        <v>352</v>
      </c>
      <c r="I47" s="62"/>
      <c r="J47" s="63">
        <f>J48</f>
        <v>89970</v>
      </c>
      <c r="K47" s="58"/>
    </row>
    <row r="48" spans="1:11" s="59" customFormat="1" ht="20.25" customHeight="1">
      <c r="A48" s="55"/>
      <c r="B48" s="91"/>
      <c r="C48" s="91"/>
      <c r="D48" s="91"/>
      <c r="E48" s="91"/>
      <c r="F48" s="92"/>
      <c r="G48" s="66" t="s">
        <v>5</v>
      </c>
      <c r="H48" s="86"/>
      <c r="I48" s="62">
        <v>300</v>
      </c>
      <c r="J48" s="63">
        <v>89970</v>
      </c>
      <c r="K48" s="58"/>
    </row>
    <row r="49" spans="1:11" s="59" customFormat="1" ht="68.25" customHeight="1">
      <c r="A49" s="55"/>
      <c r="B49" s="263" t="s">
        <v>89</v>
      </c>
      <c r="C49" s="263"/>
      <c r="D49" s="263"/>
      <c r="E49" s="263"/>
      <c r="F49" s="264"/>
      <c r="G49" s="66" t="s">
        <v>653</v>
      </c>
      <c r="H49" s="61" t="s">
        <v>353</v>
      </c>
      <c r="I49" s="62" t="s">
        <v>0</v>
      </c>
      <c r="J49" s="63">
        <f>J50</f>
        <v>1466000</v>
      </c>
      <c r="K49" s="58"/>
    </row>
    <row r="50" spans="1:11" s="59" customFormat="1" ht="36" customHeight="1">
      <c r="A50" s="55"/>
      <c r="B50" s="260">
        <v>500</v>
      </c>
      <c r="C50" s="260"/>
      <c r="D50" s="260"/>
      <c r="E50" s="260"/>
      <c r="F50" s="261"/>
      <c r="G50" s="66" t="s">
        <v>4</v>
      </c>
      <c r="H50" s="61" t="s">
        <v>0</v>
      </c>
      <c r="I50" s="62">
        <v>600</v>
      </c>
      <c r="J50" s="63">
        <v>1466000</v>
      </c>
      <c r="K50" s="58"/>
    </row>
    <row r="51" spans="1:11" s="59" customFormat="1" ht="48" customHeight="1">
      <c r="A51" s="55"/>
      <c r="B51" s="263" t="s">
        <v>88</v>
      </c>
      <c r="C51" s="263"/>
      <c r="D51" s="263"/>
      <c r="E51" s="263"/>
      <c r="F51" s="264"/>
      <c r="G51" s="66" t="s">
        <v>142</v>
      </c>
      <c r="H51" s="61" t="s">
        <v>354</v>
      </c>
      <c r="I51" s="62" t="s">
        <v>0</v>
      </c>
      <c r="J51" s="63">
        <f>J53+J52</f>
        <v>10414289</v>
      </c>
      <c r="K51" s="58"/>
    </row>
    <row r="52" spans="1:11" s="59" customFormat="1" ht="32.25" customHeight="1">
      <c r="A52" s="55"/>
      <c r="B52" s="56"/>
      <c r="C52" s="56"/>
      <c r="D52" s="56"/>
      <c r="E52" s="56"/>
      <c r="F52" s="57"/>
      <c r="G52" s="66" t="s">
        <v>692</v>
      </c>
      <c r="H52" s="61"/>
      <c r="I52" s="62">
        <v>200</v>
      </c>
      <c r="J52" s="63">
        <v>27946</v>
      </c>
      <c r="K52" s="58"/>
    </row>
    <row r="53" spans="1:11" s="59" customFormat="1" ht="17.25" customHeight="1">
      <c r="A53" s="55"/>
      <c r="B53" s="260">
        <v>500</v>
      </c>
      <c r="C53" s="260"/>
      <c r="D53" s="260"/>
      <c r="E53" s="260"/>
      <c r="F53" s="261"/>
      <c r="G53" s="66" t="s">
        <v>5</v>
      </c>
      <c r="H53" s="61" t="s">
        <v>0</v>
      </c>
      <c r="I53" s="62">
        <v>300</v>
      </c>
      <c r="J53" s="63">
        <v>10386343</v>
      </c>
      <c r="K53" s="58"/>
    </row>
    <row r="54" spans="1:11" ht="30.75" hidden="1">
      <c r="A54" s="10"/>
      <c r="B54" s="225" t="s">
        <v>87</v>
      </c>
      <c r="C54" s="225"/>
      <c r="D54" s="225"/>
      <c r="E54" s="225"/>
      <c r="F54" s="226"/>
      <c r="G54" s="66" t="s">
        <v>143</v>
      </c>
      <c r="H54" s="61" t="s">
        <v>86</v>
      </c>
      <c r="I54" s="62" t="s">
        <v>0</v>
      </c>
      <c r="J54" s="63">
        <f>J55</f>
        <v>1613000</v>
      </c>
      <c r="K54" s="42"/>
    </row>
    <row r="55" spans="1:11" ht="29.25" customHeight="1" hidden="1">
      <c r="A55" s="10"/>
      <c r="B55" s="221">
        <v>500</v>
      </c>
      <c r="C55" s="221"/>
      <c r="D55" s="221"/>
      <c r="E55" s="221"/>
      <c r="F55" s="222"/>
      <c r="G55" s="66" t="s">
        <v>4</v>
      </c>
      <c r="H55" s="61" t="s">
        <v>0</v>
      </c>
      <c r="I55" s="62">
        <v>600</v>
      </c>
      <c r="J55" s="63">
        <v>1613000</v>
      </c>
      <c r="K55" s="42"/>
    </row>
    <row r="56" spans="1:11" ht="28.5" customHeight="1" hidden="1">
      <c r="A56" s="10"/>
      <c r="B56" s="26"/>
      <c r="C56" s="26"/>
      <c r="D56" s="26"/>
      <c r="E56" s="26"/>
      <c r="F56" s="27"/>
      <c r="G56" s="66" t="s">
        <v>273</v>
      </c>
      <c r="H56" s="69" t="s">
        <v>285</v>
      </c>
      <c r="I56" s="62"/>
      <c r="J56" s="63">
        <f>J57</f>
        <v>0</v>
      </c>
      <c r="K56" s="42"/>
    </row>
    <row r="57" spans="1:11" ht="39.75" customHeight="1" hidden="1">
      <c r="A57" s="10"/>
      <c r="B57" s="26"/>
      <c r="C57" s="26"/>
      <c r="D57" s="26"/>
      <c r="E57" s="26"/>
      <c r="F57" s="27"/>
      <c r="G57" s="66" t="s">
        <v>4</v>
      </c>
      <c r="H57" s="61"/>
      <c r="I57" s="62">
        <v>600</v>
      </c>
      <c r="J57" s="63"/>
      <c r="K57" s="42"/>
    </row>
    <row r="58" spans="1:11" s="59" customFormat="1" ht="66" customHeight="1">
      <c r="A58" s="55"/>
      <c r="B58" s="263" t="s">
        <v>85</v>
      </c>
      <c r="C58" s="263"/>
      <c r="D58" s="263"/>
      <c r="E58" s="263"/>
      <c r="F58" s="264"/>
      <c r="G58" s="66" t="s">
        <v>556</v>
      </c>
      <c r="H58" s="61" t="s">
        <v>355</v>
      </c>
      <c r="I58" s="62" t="s">
        <v>0</v>
      </c>
      <c r="J58" s="63">
        <f>J59</f>
        <v>15818200</v>
      </c>
      <c r="K58" s="58"/>
    </row>
    <row r="59" spans="1:11" s="59" customFormat="1" ht="32.25" customHeight="1">
      <c r="A59" s="55"/>
      <c r="B59" s="260">
        <v>500</v>
      </c>
      <c r="C59" s="260"/>
      <c r="D59" s="260"/>
      <c r="E59" s="260"/>
      <c r="F59" s="261"/>
      <c r="G59" s="66" t="s">
        <v>4</v>
      </c>
      <c r="H59" s="61" t="s">
        <v>0</v>
      </c>
      <c r="I59" s="62">
        <v>600</v>
      </c>
      <c r="J59" s="63">
        <v>15818200</v>
      </c>
      <c r="K59" s="58"/>
    </row>
    <row r="60" spans="1:11" s="59" customFormat="1" ht="21.75" customHeight="1">
      <c r="A60" s="55"/>
      <c r="B60" s="263" t="s">
        <v>84</v>
      </c>
      <c r="C60" s="263"/>
      <c r="D60" s="263"/>
      <c r="E60" s="263"/>
      <c r="F60" s="264"/>
      <c r="G60" s="66" t="s">
        <v>555</v>
      </c>
      <c r="H60" s="61" t="s">
        <v>356</v>
      </c>
      <c r="I60" s="62" t="s">
        <v>0</v>
      </c>
      <c r="J60" s="63">
        <f>J62+J61+J65</f>
        <v>1184572</v>
      </c>
      <c r="K60" s="58"/>
    </row>
    <row r="61" spans="1:11" s="59" customFormat="1" ht="35.25" customHeight="1" hidden="1">
      <c r="A61" s="55"/>
      <c r="B61" s="56"/>
      <c r="C61" s="56"/>
      <c r="D61" s="56"/>
      <c r="E61" s="56"/>
      <c r="F61" s="57"/>
      <c r="G61" s="66" t="s">
        <v>2</v>
      </c>
      <c r="H61" s="61"/>
      <c r="I61" s="62">
        <v>200</v>
      </c>
      <c r="J61" s="63"/>
      <c r="K61" s="58"/>
    </row>
    <row r="62" spans="1:11" s="59" customFormat="1" ht="18" customHeight="1">
      <c r="A62" s="55"/>
      <c r="B62" s="260">
        <v>500</v>
      </c>
      <c r="C62" s="260"/>
      <c r="D62" s="260"/>
      <c r="E62" s="260"/>
      <c r="F62" s="261"/>
      <c r="G62" s="66" t="s">
        <v>5</v>
      </c>
      <c r="H62" s="61" t="s">
        <v>0</v>
      </c>
      <c r="I62" s="62">
        <v>300</v>
      </c>
      <c r="J62" s="63">
        <v>1181802</v>
      </c>
      <c r="K62" s="58"/>
    </row>
    <row r="63" spans="1:11" s="59" customFormat="1" ht="61.5" hidden="1">
      <c r="A63" s="55"/>
      <c r="B63" s="263" t="s">
        <v>83</v>
      </c>
      <c r="C63" s="263"/>
      <c r="D63" s="263"/>
      <c r="E63" s="263"/>
      <c r="F63" s="264"/>
      <c r="G63" s="66" t="s">
        <v>269</v>
      </c>
      <c r="H63" s="61" t="s">
        <v>357</v>
      </c>
      <c r="I63" s="62" t="s">
        <v>0</v>
      </c>
      <c r="J63" s="63">
        <f>J64</f>
        <v>0</v>
      </c>
      <c r="K63" s="58"/>
    </row>
    <row r="64" spans="1:11" s="59" customFormat="1" ht="39" customHeight="1" hidden="1">
      <c r="A64" s="55"/>
      <c r="B64" s="260">
        <v>500</v>
      </c>
      <c r="C64" s="260"/>
      <c r="D64" s="260"/>
      <c r="E64" s="260"/>
      <c r="F64" s="261"/>
      <c r="G64" s="66" t="s">
        <v>4</v>
      </c>
      <c r="H64" s="61" t="s">
        <v>0</v>
      </c>
      <c r="I64" s="62">
        <v>600</v>
      </c>
      <c r="J64" s="63">
        <v>0</v>
      </c>
      <c r="K64" s="58"/>
    </row>
    <row r="65" spans="1:11" s="59" customFormat="1" ht="39" customHeight="1">
      <c r="A65" s="55"/>
      <c r="B65" s="56"/>
      <c r="C65" s="56"/>
      <c r="D65" s="56"/>
      <c r="E65" s="56"/>
      <c r="F65" s="57"/>
      <c r="G65" s="66" t="s">
        <v>691</v>
      </c>
      <c r="H65" s="61"/>
      <c r="I65" s="62">
        <v>200</v>
      </c>
      <c r="J65" s="63">
        <v>2770</v>
      </c>
      <c r="K65" s="58"/>
    </row>
    <row r="66" spans="1:11" s="59" customFormat="1" ht="30.75">
      <c r="A66" s="55"/>
      <c r="B66" s="263" t="s">
        <v>82</v>
      </c>
      <c r="C66" s="263"/>
      <c r="D66" s="263"/>
      <c r="E66" s="263"/>
      <c r="F66" s="264"/>
      <c r="G66" s="66" t="s">
        <v>654</v>
      </c>
      <c r="H66" s="61" t="s">
        <v>358</v>
      </c>
      <c r="I66" s="62" t="s">
        <v>0</v>
      </c>
      <c r="J66" s="63">
        <f>J67</f>
        <v>5208500</v>
      </c>
      <c r="K66" s="58"/>
    </row>
    <row r="67" spans="1:11" s="59" customFormat="1" ht="34.5" customHeight="1">
      <c r="A67" s="55"/>
      <c r="B67" s="260">
        <v>500</v>
      </c>
      <c r="C67" s="260"/>
      <c r="D67" s="260"/>
      <c r="E67" s="260"/>
      <c r="F67" s="261"/>
      <c r="G67" s="66" t="s">
        <v>4</v>
      </c>
      <c r="H67" s="61" t="s">
        <v>0</v>
      </c>
      <c r="I67" s="62">
        <v>600</v>
      </c>
      <c r="J67" s="63">
        <v>5208500</v>
      </c>
      <c r="K67" s="58"/>
    </row>
    <row r="68" spans="1:11" ht="50.25" customHeight="1" hidden="1">
      <c r="A68" s="10"/>
      <c r="B68" s="26"/>
      <c r="C68" s="26"/>
      <c r="D68" s="26"/>
      <c r="E68" s="26"/>
      <c r="F68" s="27"/>
      <c r="G68" s="66" t="s">
        <v>274</v>
      </c>
      <c r="H68" s="69" t="s">
        <v>286</v>
      </c>
      <c r="I68" s="62"/>
      <c r="J68" s="63">
        <f>J69</f>
        <v>1948317</v>
      </c>
      <c r="K68" s="42"/>
    </row>
    <row r="69" spans="1:11" ht="34.5" customHeight="1" hidden="1">
      <c r="A69" s="10"/>
      <c r="B69" s="26"/>
      <c r="C69" s="26"/>
      <c r="D69" s="26"/>
      <c r="E69" s="26"/>
      <c r="F69" s="27"/>
      <c r="G69" s="66" t="s">
        <v>4</v>
      </c>
      <c r="H69" s="61"/>
      <c r="I69" s="62">
        <v>600</v>
      </c>
      <c r="J69" s="63">
        <v>1948317</v>
      </c>
      <c r="K69" s="42"/>
    </row>
    <row r="70" spans="1:11" ht="30.75" hidden="1">
      <c r="A70" s="10"/>
      <c r="B70" s="225" t="s">
        <v>81</v>
      </c>
      <c r="C70" s="225"/>
      <c r="D70" s="225"/>
      <c r="E70" s="225"/>
      <c r="F70" s="226"/>
      <c r="G70" s="66" t="s">
        <v>144</v>
      </c>
      <c r="H70" s="61" t="s">
        <v>80</v>
      </c>
      <c r="I70" s="62" t="s">
        <v>0</v>
      </c>
      <c r="J70" s="63">
        <f>J71</f>
        <v>7304000</v>
      </c>
      <c r="K70" s="42"/>
    </row>
    <row r="71" spans="1:11" ht="30" customHeight="1" hidden="1">
      <c r="A71" s="10"/>
      <c r="B71" s="221">
        <v>500</v>
      </c>
      <c r="C71" s="221"/>
      <c r="D71" s="221"/>
      <c r="E71" s="221"/>
      <c r="F71" s="222"/>
      <c r="G71" s="66" t="s">
        <v>4</v>
      </c>
      <c r="H71" s="61" t="s">
        <v>0</v>
      </c>
      <c r="I71" s="62">
        <v>600</v>
      </c>
      <c r="J71" s="63">
        <v>7304000</v>
      </c>
      <c r="K71" s="42"/>
    </row>
    <row r="72" spans="1:11" ht="1.5" customHeight="1" hidden="1">
      <c r="A72" s="10"/>
      <c r="B72" s="26"/>
      <c r="C72" s="26"/>
      <c r="D72" s="26"/>
      <c r="E72" s="26"/>
      <c r="F72" s="27"/>
      <c r="G72" s="84"/>
      <c r="H72" s="170"/>
      <c r="I72" s="171"/>
      <c r="J72" s="172"/>
      <c r="K72" s="42"/>
    </row>
    <row r="73" spans="1:11" ht="48" customHeight="1" hidden="1">
      <c r="A73" s="10"/>
      <c r="B73" s="26"/>
      <c r="C73" s="26"/>
      <c r="D73" s="26"/>
      <c r="E73" s="26"/>
      <c r="F73" s="27"/>
      <c r="G73" s="66"/>
      <c r="H73" s="168"/>
      <c r="I73" s="62"/>
      <c r="J73" s="63"/>
      <c r="K73" s="42"/>
    </row>
    <row r="74" spans="1:11" ht="52.5" customHeight="1" hidden="1">
      <c r="A74" s="10"/>
      <c r="B74" s="26"/>
      <c r="C74" s="26"/>
      <c r="D74" s="26"/>
      <c r="E74" s="26"/>
      <c r="F74" s="27"/>
      <c r="G74" s="66"/>
      <c r="H74" s="168"/>
      <c r="I74" s="62"/>
      <c r="J74" s="63"/>
      <c r="K74" s="42"/>
    </row>
    <row r="75" spans="1:11" ht="52.5" customHeight="1" hidden="1">
      <c r="A75" s="10"/>
      <c r="B75" s="26"/>
      <c r="C75" s="26"/>
      <c r="D75" s="26"/>
      <c r="E75" s="26"/>
      <c r="F75" s="27"/>
      <c r="G75" s="66" t="s">
        <v>316</v>
      </c>
      <c r="H75" s="168" t="s">
        <v>317</v>
      </c>
      <c r="I75" s="62"/>
      <c r="J75" s="63">
        <f>J76</f>
        <v>101432</v>
      </c>
      <c r="K75" s="42"/>
    </row>
    <row r="76" spans="1:11" ht="36.75" customHeight="1" hidden="1">
      <c r="A76" s="10"/>
      <c r="B76" s="26"/>
      <c r="C76" s="26"/>
      <c r="D76" s="26"/>
      <c r="E76" s="26"/>
      <c r="F76" s="27"/>
      <c r="G76" s="66" t="s">
        <v>4</v>
      </c>
      <c r="H76" s="168"/>
      <c r="I76" s="62">
        <v>600</v>
      </c>
      <c r="J76" s="63">
        <v>101432</v>
      </c>
      <c r="K76" s="42"/>
    </row>
    <row r="77" spans="1:11" ht="48" customHeight="1" hidden="1">
      <c r="A77" s="10"/>
      <c r="B77" s="26"/>
      <c r="C77" s="26"/>
      <c r="D77" s="26"/>
      <c r="E77" s="26"/>
      <c r="F77" s="27"/>
      <c r="G77" s="84" t="s">
        <v>270</v>
      </c>
      <c r="H77" s="168" t="s">
        <v>339</v>
      </c>
      <c r="I77" s="171"/>
      <c r="J77" s="172">
        <f>J78</f>
        <v>0</v>
      </c>
      <c r="K77" s="42"/>
    </row>
    <row r="78" spans="1:11" ht="48.75" customHeight="1" hidden="1">
      <c r="A78" s="10"/>
      <c r="B78" s="26"/>
      <c r="C78" s="26"/>
      <c r="D78" s="26"/>
      <c r="E78" s="26"/>
      <c r="F78" s="27"/>
      <c r="G78" s="66" t="s">
        <v>271</v>
      </c>
      <c r="H78" s="168" t="s">
        <v>340</v>
      </c>
      <c r="I78" s="62"/>
      <c r="J78" s="63">
        <f>J79</f>
        <v>0</v>
      </c>
      <c r="K78" s="42"/>
    </row>
    <row r="79" spans="1:11" ht="18" customHeight="1" hidden="1">
      <c r="A79" s="10"/>
      <c r="B79" s="26"/>
      <c r="C79" s="26"/>
      <c r="D79" s="26"/>
      <c r="E79" s="26"/>
      <c r="F79" s="27"/>
      <c r="G79" s="66" t="s">
        <v>1</v>
      </c>
      <c r="H79" s="168"/>
      <c r="I79" s="62">
        <v>800</v>
      </c>
      <c r="J79" s="63">
        <v>0</v>
      </c>
      <c r="K79" s="42"/>
    </row>
    <row r="80" spans="1:11" ht="53.25" customHeight="1">
      <c r="A80" s="10"/>
      <c r="B80" s="26"/>
      <c r="C80" s="26"/>
      <c r="D80" s="26"/>
      <c r="E80" s="26"/>
      <c r="F80" s="27"/>
      <c r="G80" s="84" t="s">
        <v>616</v>
      </c>
      <c r="H80" s="81" t="s">
        <v>359</v>
      </c>
      <c r="I80" s="62" t="s">
        <v>0</v>
      </c>
      <c r="J80" s="172">
        <f>J81+J142+J155</f>
        <v>112752692</v>
      </c>
      <c r="K80" s="42"/>
    </row>
    <row r="81" spans="1:11" ht="53.25" customHeight="1">
      <c r="A81" s="10"/>
      <c r="B81" s="26"/>
      <c r="C81" s="26"/>
      <c r="D81" s="26"/>
      <c r="E81" s="26"/>
      <c r="F81" s="27"/>
      <c r="G81" s="84" t="s">
        <v>617</v>
      </c>
      <c r="H81" s="81" t="s">
        <v>360</v>
      </c>
      <c r="I81" s="62"/>
      <c r="J81" s="172">
        <f>J82+J136+J139</f>
        <v>112514692</v>
      </c>
      <c r="K81" s="42"/>
    </row>
    <row r="82" spans="1:11" ht="69" customHeight="1">
      <c r="A82" s="10"/>
      <c r="B82" s="26"/>
      <c r="C82" s="26"/>
      <c r="D82" s="26"/>
      <c r="E82" s="26"/>
      <c r="F82" s="27"/>
      <c r="G82" s="85" t="s">
        <v>426</v>
      </c>
      <c r="H82" s="86" t="s">
        <v>361</v>
      </c>
      <c r="I82" s="62"/>
      <c r="J82" s="63">
        <f>J85+J88+J91+J94+J96+J99+J104+J106+J108+J111+J114+J117+J120+J127+J102+J130+J132+J134</f>
        <v>63143864</v>
      </c>
      <c r="K82" s="42"/>
    </row>
    <row r="83" spans="1:11" s="65" customFormat="1" ht="61.5" hidden="1">
      <c r="A83" s="60"/>
      <c r="B83" s="269" t="s">
        <v>79</v>
      </c>
      <c r="C83" s="269"/>
      <c r="D83" s="269"/>
      <c r="E83" s="269"/>
      <c r="F83" s="270"/>
      <c r="G83" s="66" t="s">
        <v>263</v>
      </c>
      <c r="H83" s="69" t="s">
        <v>266</v>
      </c>
      <c r="I83" s="62"/>
      <c r="J83" s="63">
        <f>J84</f>
        <v>0</v>
      </c>
      <c r="K83" s="64"/>
    </row>
    <row r="84" spans="1:11" ht="21" customHeight="1" hidden="1">
      <c r="A84" s="10"/>
      <c r="B84" s="18"/>
      <c r="C84" s="18"/>
      <c r="D84" s="18"/>
      <c r="E84" s="18"/>
      <c r="F84" s="19"/>
      <c r="G84" s="66" t="s">
        <v>5</v>
      </c>
      <c r="H84" s="61"/>
      <c r="I84" s="62">
        <v>300</v>
      </c>
      <c r="J84" s="63"/>
      <c r="K84" s="42"/>
    </row>
    <row r="85" spans="1:11" s="102" customFormat="1" ht="84" customHeight="1">
      <c r="A85" s="98"/>
      <c r="B85" s="103"/>
      <c r="C85" s="103"/>
      <c r="D85" s="103"/>
      <c r="E85" s="103"/>
      <c r="F85" s="104"/>
      <c r="G85" s="66" t="s">
        <v>655</v>
      </c>
      <c r="H85" s="61" t="s">
        <v>362</v>
      </c>
      <c r="I85" s="62"/>
      <c r="J85" s="63">
        <f>J86+J87</f>
        <v>109200</v>
      </c>
      <c r="K85" s="101"/>
    </row>
    <row r="86" spans="1:11" s="102" customFormat="1" ht="35.25" customHeight="1" hidden="1">
      <c r="A86" s="98"/>
      <c r="B86" s="103"/>
      <c r="C86" s="103"/>
      <c r="D86" s="103"/>
      <c r="E86" s="103"/>
      <c r="F86" s="104"/>
      <c r="G86" s="66" t="s">
        <v>247</v>
      </c>
      <c r="H86" s="61"/>
      <c r="I86" s="62">
        <v>200</v>
      </c>
      <c r="J86" s="63">
        <v>0</v>
      </c>
      <c r="K86" s="101"/>
    </row>
    <row r="87" spans="1:11" s="102" customFormat="1" ht="23.25" customHeight="1">
      <c r="A87" s="98"/>
      <c r="B87" s="103"/>
      <c r="C87" s="103"/>
      <c r="D87" s="103"/>
      <c r="E87" s="103"/>
      <c r="F87" s="104"/>
      <c r="G87" s="66" t="s">
        <v>5</v>
      </c>
      <c r="H87" s="61"/>
      <c r="I87" s="62">
        <v>300</v>
      </c>
      <c r="J87" s="63">
        <v>109200</v>
      </c>
      <c r="K87" s="101"/>
    </row>
    <row r="88" spans="1:11" s="102" customFormat="1" ht="77.25" customHeight="1">
      <c r="A88" s="98"/>
      <c r="B88" s="103"/>
      <c r="C88" s="103"/>
      <c r="D88" s="103"/>
      <c r="E88" s="103"/>
      <c r="F88" s="104"/>
      <c r="G88" s="167" t="s">
        <v>656</v>
      </c>
      <c r="H88" s="61" t="s">
        <v>363</v>
      </c>
      <c r="I88" s="62" t="s">
        <v>0</v>
      </c>
      <c r="J88" s="63">
        <f>J90+J89</f>
        <v>1171000</v>
      </c>
      <c r="K88" s="101"/>
    </row>
    <row r="89" spans="1:11" s="102" customFormat="1" ht="32.25" customHeight="1">
      <c r="A89" s="98"/>
      <c r="B89" s="103"/>
      <c r="C89" s="103"/>
      <c r="D89" s="103"/>
      <c r="E89" s="103"/>
      <c r="F89" s="104"/>
      <c r="G89" s="167" t="s">
        <v>691</v>
      </c>
      <c r="H89" s="61"/>
      <c r="I89" s="62">
        <v>200</v>
      </c>
      <c r="J89" s="63">
        <v>24000</v>
      </c>
      <c r="K89" s="101"/>
    </row>
    <row r="90" spans="1:11" s="102" customFormat="1" ht="18" customHeight="1">
      <c r="A90" s="98"/>
      <c r="B90" s="273" t="s">
        <v>78</v>
      </c>
      <c r="C90" s="273"/>
      <c r="D90" s="273"/>
      <c r="E90" s="273"/>
      <c r="F90" s="274"/>
      <c r="G90" s="66" t="s">
        <v>5</v>
      </c>
      <c r="H90" s="61" t="s">
        <v>0</v>
      </c>
      <c r="I90" s="62">
        <v>300</v>
      </c>
      <c r="J90" s="63">
        <v>1147000</v>
      </c>
      <c r="K90" s="101"/>
    </row>
    <row r="91" spans="1:11" s="102" customFormat="1" ht="50.25" customHeight="1">
      <c r="A91" s="98"/>
      <c r="B91" s="105"/>
      <c r="C91" s="105"/>
      <c r="D91" s="105"/>
      <c r="E91" s="105"/>
      <c r="F91" s="106"/>
      <c r="G91" s="66" t="s">
        <v>145</v>
      </c>
      <c r="H91" s="61" t="s">
        <v>364</v>
      </c>
      <c r="I91" s="62" t="s">
        <v>0</v>
      </c>
      <c r="J91" s="63">
        <f>J93+J92</f>
        <v>5868000</v>
      </c>
      <c r="K91" s="101"/>
    </row>
    <row r="92" spans="1:11" s="102" customFormat="1" ht="33" customHeight="1">
      <c r="A92" s="98"/>
      <c r="B92" s="227">
        <v>500</v>
      </c>
      <c r="C92" s="227"/>
      <c r="D92" s="227"/>
      <c r="E92" s="227"/>
      <c r="F92" s="228"/>
      <c r="G92" s="167" t="s">
        <v>691</v>
      </c>
      <c r="H92" s="61"/>
      <c r="I92" s="62">
        <v>200</v>
      </c>
      <c r="J92" s="63">
        <v>87000</v>
      </c>
      <c r="K92" s="101"/>
    </row>
    <row r="93" spans="1:11" s="102" customFormat="1" ht="15.75" customHeight="1">
      <c r="A93" s="98"/>
      <c r="B93" s="252" t="s">
        <v>77</v>
      </c>
      <c r="C93" s="252"/>
      <c r="D93" s="252"/>
      <c r="E93" s="252"/>
      <c r="F93" s="253"/>
      <c r="G93" s="66" t="s">
        <v>5</v>
      </c>
      <c r="H93" s="61" t="s">
        <v>0</v>
      </c>
      <c r="I93" s="62">
        <v>300</v>
      </c>
      <c r="J93" s="63">
        <v>5781000</v>
      </c>
      <c r="K93" s="101"/>
    </row>
    <row r="94" spans="1:11" s="102" customFormat="1" ht="81" customHeight="1">
      <c r="A94" s="98"/>
      <c r="B94" s="99"/>
      <c r="C94" s="99"/>
      <c r="D94" s="99"/>
      <c r="E94" s="99"/>
      <c r="F94" s="100"/>
      <c r="G94" s="66" t="s">
        <v>146</v>
      </c>
      <c r="H94" s="61" t="s">
        <v>365</v>
      </c>
      <c r="I94" s="62" t="s">
        <v>0</v>
      </c>
      <c r="J94" s="63">
        <f>J95</f>
        <v>308000</v>
      </c>
      <c r="K94" s="101"/>
    </row>
    <row r="95" spans="1:11" s="102" customFormat="1" ht="18" customHeight="1">
      <c r="A95" s="98"/>
      <c r="B95" s="227">
        <v>500</v>
      </c>
      <c r="C95" s="227"/>
      <c r="D95" s="227"/>
      <c r="E95" s="227"/>
      <c r="F95" s="228"/>
      <c r="G95" s="66" t="s">
        <v>5</v>
      </c>
      <c r="H95" s="61" t="s">
        <v>0</v>
      </c>
      <c r="I95" s="62">
        <v>300</v>
      </c>
      <c r="J95" s="63">
        <v>308000</v>
      </c>
      <c r="K95" s="101"/>
    </row>
    <row r="96" spans="1:11" s="102" customFormat="1" ht="127.5" customHeight="1">
      <c r="A96" s="98"/>
      <c r="B96" s="252" t="s">
        <v>76</v>
      </c>
      <c r="C96" s="252"/>
      <c r="D96" s="252"/>
      <c r="E96" s="252"/>
      <c r="F96" s="253"/>
      <c r="G96" s="66" t="s">
        <v>657</v>
      </c>
      <c r="H96" s="61" t="s">
        <v>366</v>
      </c>
      <c r="I96" s="62" t="s">
        <v>0</v>
      </c>
      <c r="J96" s="63">
        <f>J98+J97</f>
        <v>4835000</v>
      </c>
      <c r="K96" s="101"/>
    </row>
    <row r="97" spans="1:11" s="102" customFormat="1" ht="38.25" customHeight="1">
      <c r="A97" s="98"/>
      <c r="B97" s="227">
        <v>500</v>
      </c>
      <c r="C97" s="227"/>
      <c r="D97" s="227"/>
      <c r="E97" s="227"/>
      <c r="F97" s="228"/>
      <c r="G97" s="66" t="s">
        <v>691</v>
      </c>
      <c r="H97" s="61"/>
      <c r="I97" s="62">
        <v>200</v>
      </c>
      <c r="J97" s="63">
        <v>25000</v>
      </c>
      <c r="K97" s="101"/>
    </row>
    <row r="98" spans="1:11" s="102" customFormat="1" ht="21.75" customHeight="1">
      <c r="A98" s="98"/>
      <c r="B98" s="252" t="s">
        <v>75</v>
      </c>
      <c r="C98" s="252"/>
      <c r="D98" s="252"/>
      <c r="E98" s="252"/>
      <c r="F98" s="253"/>
      <c r="G98" s="66" t="s">
        <v>5</v>
      </c>
      <c r="H98" s="61" t="s">
        <v>0</v>
      </c>
      <c r="I98" s="62">
        <v>300</v>
      </c>
      <c r="J98" s="63">
        <v>4810000</v>
      </c>
      <c r="K98" s="101"/>
    </row>
    <row r="99" spans="1:11" s="102" customFormat="1" ht="77.25">
      <c r="A99" s="98"/>
      <c r="B99" s="99"/>
      <c r="C99" s="99"/>
      <c r="D99" s="99"/>
      <c r="E99" s="99"/>
      <c r="F99" s="100"/>
      <c r="G99" s="66" t="s">
        <v>658</v>
      </c>
      <c r="H99" s="61" t="s">
        <v>367</v>
      </c>
      <c r="I99" s="62" t="s">
        <v>0</v>
      </c>
      <c r="J99" s="63">
        <f>J101+J100</f>
        <v>505000</v>
      </c>
      <c r="K99" s="101"/>
    </row>
    <row r="100" spans="1:11" s="102" customFormat="1" ht="32.25" customHeight="1">
      <c r="A100" s="98"/>
      <c r="B100" s="227">
        <v>500</v>
      </c>
      <c r="C100" s="227"/>
      <c r="D100" s="227"/>
      <c r="E100" s="227"/>
      <c r="F100" s="228"/>
      <c r="G100" s="66" t="s">
        <v>691</v>
      </c>
      <c r="H100" s="61"/>
      <c r="I100" s="62">
        <v>200</v>
      </c>
      <c r="J100" s="63">
        <v>5000</v>
      </c>
      <c r="K100" s="101"/>
    </row>
    <row r="101" spans="1:11" s="102" customFormat="1" ht="16.5" customHeight="1">
      <c r="A101" s="98"/>
      <c r="B101" s="252" t="s">
        <v>74</v>
      </c>
      <c r="C101" s="252"/>
      <c r="D101" s="252"/>
      <c r="E101" s="252"/>
      <c r="F101" s="253"/>
      <c r="G101" s="66" t="s">
        <v>5</v>
      </c>
      <c r="H101" s="61" t="s">
        <v>0</v>
      </c>
      <c r="I101" s="62">
        <v>300</v>
      </c>
      <c r="J101" s="63">
        <v>500000</v>
      </c>
      <c r="K101" s="101"/>
    </row>
    <row r="102" spans="1:11" ht="53.25" customHeight="1" hidden="1">
      <c r="A102" s="10"/>
      <c r="B102" s="26"/>
      <c r="C102" s="26"/>
      <c r="D102" s="26"/>
      <c r="E102" s="26"/>
      <c r="F102" s="27"/>
      <c r="G102" s="66" t="s">
        <v>559</v>
      </c>
      <c r="H102" s="61" t="s">
        <v>602</v>
      </c>
      <c r="I102" s="62"/>
      <c r="J102" s="63">
        <f>J103</f>
        <v>0</v>
      </c>
      <c r="K102" s="42"/>
    </row>
    <row r="103" spans="1:11" ht="16.5" customHeight="1" hidden="1">
      <c r="A103" s="10"/>
      <c r="B103" s="26"/>
      <c r="C103" s="26"/>
      <c r="D103" s="26"/>
      <c r="E103" s="26"/>
      <c r="F103" s="27"/>
      <c r="G103" s="66" t="s">
        <v>5</v>
      </c>
      <c r="H103" s="61"/>
      <c r="I103" s="62">
        <v>300</v>
      </c>
      <c r="J103" s="63"/>
      <c r="K103" s="42"/>
    </row>
    <row r="104" spans="1:11" ht="32.25" customHeight="1">
      <c r="A104" s="10"/>
      <c r="B104" s="26"/>
      <c r="C104" s="26"/>
      <c r="D104" s="26"/>
      <c r="E104" s="26"/>
      <c r="F104" s="27"/>
      <c r="G104" s="66" t="s">
        <v>582</v>
      </c>
      <c r="H104" s="61" t="s">
        <v>368</v>
      </c>
      <c r="I104" s="62"/>
      <c r="J104" s="63">
        <f>J105</f>
        <v>1195000</v>
      </c>
      <c r="K104" s="42"/>
    </row>
    <row r="105" spans="1:11" ht="21" customHeight="1">
      <c r="A105" s="10"/>
      <c r="B105" s="221">
        <v>500</v>
      </c>
      <c r="C105" s="221"/>
      <c r="D105" s="221"/>
      <c r="E105" s="221"/>
      <c r="F105" s="222"/>
      <c r="G105" s="66" t="s">
        <v>5</v>
      </c>
      <c r="H105" s="69"/>
      <c r="I105" s="62">
        <v>300</v>
      </c>
      <c r="J105" s="63">
        <v>1195000</v>
      </c>
      <c r="K105" s="42"/>
    </row>
    <row r="106" spans="1:11" ht="36" customHeight="1">
      <c r="A106" s="10"/>
      <c r="B106" s="26"/>
      <c r="C106" s="26"/>
      <c r="D106" s="26"/>
      <c r="E106" s="26"/>
      <c r="F106" s="27"/>
      <c r="G106" s="66" t="s">
        <v>104</v>
      </c>
      <c r="H106" s="61" t="s">
        <v>369</v>
      </c>
      <c r="I106" s="62"/>
      <c r="J106" s="63">
        <f>J107</f>
        <v>90000</v>
      </c>
      <c r="K106" s="43"/>
    </row>
    <row r="107" spans="1:11" ht="19.5" customHeight="1">
      <c r="A107" s="10"/>
      <c r="B107" s="26"/>
      <c r="C107" s="26"/>
      <c r="D107" s="26"/>
      <c r="E107" s="26"/>
      <c r="F107" s="27"/>
      <c r="G107" s="66" t="s">
        <v>5</v>
      </c>
      <c r="H107" s="88"/>
      <c r="I107" s="62">
        <v>300</v>
      </c>
      <c r="J107" s="63">
        <v>90000</v>
      </c>
      <c r="K107" s="43"/>
    </row>
    <row r="108" spans="1:11" s="102" customFormat="1" ht="30.75">
      <c r="A108" s="98"/>
      <c r="B108" s="99"/>
      <c r="C108" s="99"/>
      <c r="D108" s="99"/>
      <c r="E108" s="99"/>
      <c r="F108" s="100"/>
      <c r="G108" s="66" t="s">
        <v>140</v>
      </c>
      <c r="H108" s="61" t="s">
        <v>370</v>
      </c>
      <c r="I108" s="62" t="s">
        <v>0</v>
      </c>
      <c r="J108" s="63">
        <f>J110+J109</f>
        <v>6829000</v>
      </c>
      <c r="K108" s="109"/>
    </row>
    <row r="109" spans="1:11" s="102" customFormat="1" ht="37.5" customHeight="1">
      <c r="A109" s="98"/>
      <c r="B109" s="99"/>
      <c r="C109" s="99"/>
      <c r="D109" s="99"/>
      <c r="E109" s="99"/>
      <c r="F109" s="100"/>
      <c r="G109" s="66" t="s">
        <v>247</v>
      </c>
      <c r="H109" s="61"/>
      <c r="I109" s="62">
        <v>200</v>
      </c>
      <c r="J109" s="63">
        <v>145000</v>
      </c>
      <c r="K109" s="109"/>
    </row>
    <row r="110" spans="1:11" s="102" customFormat="1" ht="18" customHeight="1">
      <c r="A110" s="98"/>
      <c r="B110" s="252" t="s">
        <v>73</v>
      </c>
      <c r="C110" s="252"/>
      <c r="D110" s="252"/>
      <c r="E110" s="252"/>
      <c r="F110" s="253"/>
      <c r="G110" s="66" t="s">
        <v>5</v>
      </c>
      <c r="H110" s="61" t="s">
        <v>0</v>
      </c>
      <c r="I110" s="62">
        <v>300</v>
      </c>
      <c r="J110" s="63">
        <v>6684000</v>
      </c>
      <c r="K110" s="101"/>
    </row>
    <row r="111" spans="1:11" s="102" customFormat="1" ht="50.25" customHeight="1">
      <c r="A111" s="98"/>
      <c r="B111" s="99"/>
      <c r="C111" s="99"/>
      <c r="D111" s="99"/>
      <c r="E111" s="99"/>
      <c r="F111" s="100"/>
      <c r="G111" s="66" t="s">
        <v>147</v>
      </c>
      <c r="H111" s="61" t="s">
        <v>371</v>
      </c>
      <c r="I111" s="62" t="s">
        <v>0</v>
      </c>
      <c r="J111" s="63">
        <f>J113+J112</f>
        <v>8148000</v>
      </c>
      <c r="K111" s="101"/>
    </row>
    <row r="112" spans="1:11" s="102" customFormat="1" ht="36" customHeight="1">
      <c r="A112" s="98"/>
      <c r="B112" s="227">
        <v>500</v>
      </c>
      <c r="C112" s="227"/>
      <c r="D112" s="227"/>
      <c r="E112" s="227"/>
      <c r="F112" s="228"/>
      <c r="G112" s="66" t="s">
        <v>691</v>
      </c>
      <c r="H112" s="61"/>
      <c r="I112" s="62">
        <v>200</v>
      </c>
      <c r="J112" s="63">
        <v>148000</v>
      </c>
      <c r="K112" s="101"/>
    </row>
    <row r="113" spans="1:11" s="102" customFormat="1" ht="15">
      <c r="A113" s="98"/>
      <c r="B113" s="252" t="s">
        <v>72</v>
      </c>
      <c r="C113" s="252"/>
      <c r="D113" s="252"/>
      <c r="E113" s="252"/>
      <c r="F113" s="253"/>
      <c r="G113" s="66" t="s">
        <v>5</v>
      </c>
      <c r="H113" s="61" t="s">
        <v>0</v>
      </c>
      <c r="I113" s="62">
        <v>300</v>
      </c>
      <c r="J113" s="63">
        <v>8000000</v>
      </c>
      <c r="K113" s="101"/>
    </row>
    <row r="114" spans="1:11" s="102" customFormat="1" ht="46.5">
      <c r="A114" s="98"/>
      <c r="B114" s="99"/>
      <c r="C114" s="99"/>
      <c r="D114" s="99"/>
      <c r="E114" s="99"/>
      <c r="F114" s="100"/>
      <c r="G114" s="66" t="s">
        <v>659</v>
      </c>
      <c r="H114" s="61" t="s">
        <v>375</v>
      </c>
      <c r="I114" s="62" t="s">
        <v>0</v>
      </c>
      <c r="J114" s="63">
        <f>J116+J115</f>
        <v>6397000</v>
      </c>
      <c r="K114" s="101"/>
    </row>
    <row r="115" spans="1:11" s="102" customFormat="1" ht="36" customHeight="1" hidden="1">
      <c r="A115" s="98"/>
      <c r="B115" s="227">
        <v>500</v>
      </c>
      <c r="C115" s="227"/>
      <c r="D115" s="227"/>
      <c r="E115" s="227"/>
      <c r="F115" s="228"/>
      <c r="G115" s="66" t="s">
        <v>2</v>
      </c>
      <c r="H115" s="61"/>
      <c r="I115" s="62">
        <v>200</v>
      </c>
      <c r="J115" s="63"/>
      <c r="K115" s="101"/>
    </row>
    <row r="116" spans="1:11" s="102" customFormat="1" ht="19.5" customHeight="1">
      <c r="A116" s="98"/>
      <c r="B116" s="252" t="s">
        <v>71</v>
      </c>
      <c r="C116" s="252"/>
      <c r="D116" s="252"/>
      <c r="E116" s="252"/>
      <c r="F116" s="253"/>
      <c r="G116" s="66" t="s">
        <v>5</v>
      </c>
      <c r="H116" s="61" t="s">
        <v>0</v>
      </c>
      <c r="I116" s="62">
        <v>300</v>
      </c>
      <c r="J116" s="63">
        <v>6397000</v>
      </c>
      <c r="K116" s="101"/>
    </row>
    <row r="117" spans="1:11" s="102" customFormat="1" ht="65.25" customHeight="1">
      <c r="A117" s="98"/>
      <c r="B117" s="99"/>
      <c r="C117" s="99"/>
      <c r="D117" s="99"/>
      <c r="E117" s="99"/>
      <c r="F117" s="100"/>
      <c r="G117" s="66" t="s">
        <v>148</v>
      </c>
      <c r="H117" s="61" t="s">
        <v>372</v>
      </c>
      <c r="I117" s="62" t="s">
        <v>0</v>
      </c>
      <c r="J117" s="63">
        <f>J119+J118</f>
        <v>15386000</v>
      </c>
      <c r="K117" s="101"/>
    </row>
    <row r="118" spans="1:11" s="102" customFormat="1" ht="38.25" customHeight="1">
      <c r="A118" s="98"/>
      <c r="B118" s="227">
        <v>500</v>
      </c>
      <c r="C118" s="227"/>
      <c r="D118" s="227"/>
      <c r="E118" s="227"/>
      <c r="F118" s="228"/>
      <c r="G118" s="66" t="s">
        <v>691</v>
      </c>
      <c r="H118" s="61"/>
      <c r="I118" s="62">
        <v>200</v>
      </c>
      <c r="J118" s="63">
        <v>386000</v>
      </c>
      <c r="K118" s="101"/>
    </row>
    <row r="119" spans="1:11" s="102" customFormat="1" ht="18.75" customHeight="1">
      <c r="A119" s="98"/>
      <c r="B119" s="252" t="s">
        <v>70</v>
      </c>
      <c r="C119" s="252"/>
      <c r="D119" s="252"/>
      <c r="E119" s="252"/>
      <c r="F119" s="253"/>
      <c r="G119" s="66" t="s">
        <v>5</v>
      </c>
      <c r="H119" s="61" t="s">
        <v>0</v>
      </c>
      <c r="I119" s="62">
        <v>300</v>
      </c>
      <c r="J119" s="63">
        <v>15000000</v>
      </c>
      <c r="K119" s="101"/>
    </row>
    <row r="120" spans="1:11" s="102" customFormat="1" ht="14.25" customHeight="1">
      <c r="A120" s="98"/>
      <c r="B120" s="252" t="s">
        <v>69</v>
      </c>
      <c r="C120" s="252"/>
      <c r="D120" s="252"/>
      <c r="E120" s="252"/>
      <c r="F120" s="253"/>
      <c r="G120" s="66" t="s">
        <v>150</v>
      </c>
      <c r="H120" s="61" t="s">
        <v>373</v>
      </c>
      <c r="I120" s="62" t="s">
        <v>0</v>
      </c>
      <c r="J120" s="63">
        <f>J122+J121</f>
        <v>4600000</v>
      </c>
      <c r="K120" s="101"/>
    </row>
    <row r="121" spans="1:11" s="102" customFormat="1" ht="33" customHeight="1">
      <c r="A121" s="98"/>
      <c r="B121" s="227">
        <v>500</v>
      </c>
      <c r="C121" s="227"/>
      <c r="D121" s="227"/>
      <c r="E121" s="227"/>
      <c r="F121" s="228"/>
      <c r="G121" s="66" t="s">
        <v>691</v>
      </c>
      <c r="H121" s="61"/>
      <c r="I121" s="62">
        <v>200</v>
      </c>
      <c r="J121" s="63">
        <v>63000</v>
      </c>
      <c r="K121" s="101"/>
    </row>
    <row r="122" spans="1:11" s="102" customFormat="1" ht="15.75" customHeight="1">
      <c r="A122" s="98"/>
      <c r="B122" s="252" t="s">
        <v>68</v>
      </c>
      <c r="C122" s="252"/>
      <c r="D122" s="252"/>
      <c r="E122" s="252"/>
      <c r="F122" s="253"/>
      <c r="G122" s="66" t="s">
        <v>5</v>
      </c>
      <c r="H122" s="61" t="s">
        <v>0</v>
      </c>
      <c r="I122" s="62">
        <v>300</v>
      </c>
      <c r="J122" s="63">
        <v>4537000</v>
      </c>
      <c r="K122" s="101"/>
    </row>
    <row r="123" spans="1:11" s="65" customFormat="1" ht="30.75" hidden="1">
      <c r="A123" s="60"/>
      <c r="B123" s="67"/>
      <c r="C123" s="67"/>
      <c r="D123" s="67"/>
      <c r="E123" s="67"/>
      <c r="F123" s="68"/>
      <c r="G123" s="66" t="s">
        <v>151</v>
      </c>
      <c r="H123" s="61" t="s">
        <v>66</v>
      </c>
      <c r="I123" s="62" t="s">
        <v>0</v>
      </c>
      <c r="J123" s="63">
        <f>J124</f>
        <v>0</v>
      </c>
      <c r="K123" s="64"/>
    </row>
    <row r="124" spans="1:11" ht="19.5" customHeight="1" hidden="1">
      <c r="A124" s="10"/>
      <c r="B124" s="221">
        <v>500</v>
      </c>
      <c r="C124" s="221"/>
      <c r="D124" s="221"/>
      <c r="E124" s="221"/>
      <c r="F124" s="222"/>
      <c r="G124" s="66" t="s">
        <v>5</v>
      </c>
      <c r="H124" s="61" t="s">
        <v>0</v>
      </c>
      <c r="I124" s="62">
        <v>300</v>
      </c>
      <c r="J124" s="63">
        <v>0</v>
      </c>
      <c r="K124" s="42"/>
    </row>
    <row r="125" spans="7:10" ht="12.75" hidden="1">
      <c r="G125" s="65"/>
      <c r="H125" s="65"/>
      <c r="I125" s="65"/>
      <c r="J125" s="65"/>
    </row>
    <row r="126" spans="7:10" ht="12.75" hidden="1">
      <c r="G126" s="65"/>
      <c r="H126" s="65"/>
      <c r="I126" s="65"/>
      <c r="J126" s="65"/>
    </row>
    <row r="127" spans="1:11" s="102" customFormat="1" ht="30.75">
      <c r="A127" s="98"/>
      <c r="B127" s="99"/>
      <c r="C127" s="99"/>
      <c r="D127" s="99"/>
      <c r="E127" s="99"/>
      <c r="F127" s="100"/>
      <c r="G127" s="66" t="s">
        <v>152</v>
      </c>
      <c r="H127" s="61" t="s">
        <v>374</v>
      </c>
      <c r="I127" s="62" t="s">
        <v>0</v>
      </c>
      <c r="J127" s="63">
        <f>J129+J128</f>
        <v>7500000</v>
      </c>
      <c r="K127" s="101"/>
    </row>
    <row r="128" spans="1:11" s="102" customFormat="1" ht="33" customHeight="1">
      <c r="A128" s="98"/>
      <c r="B128" s="99"/>
      <c r="C128" s="99"/>
      <c r="D128" s="99"/>
      <c r="E128" s="99"/>
      <c r="F128" s="100"/>
      <c r="G128" s="66" t="s">
        <v>691</v>
      </c>
      <c r="H128" s="61"/>
      <c r="I128" s="62">
        <v>200</v>
      </c>
      <c r="J128" s="63">
        <v>60000</v>
      </c>
      <c r="K128" s="101"/>
    </row>
    <row r="129" spans="1:11" s="102" customFormat="1" ht="20.25" customHeight="1">
      <c r="A129" s="98"/>
      <c r="B129" s="252" t="s">
        <v>65</v>
      </c>
      <c r="C129" s="252"/>
      <c r="D129" s="252"/>
      <c r="E129" s="252"/>
      <c r="F129" s="253"/>
      <c r="G129" s="66" t="s">
        <v>5</v>
      </c>
      <c r="H129" s="61" t="s">
        <v>0</v>
      </c>
      <c r="I129" s="62">
        <v>300</v>
      </c>
      <c r="J129" s="63">
        <v>7440000</v>
      </c>
      <c r="K129" s="101"/>
    </row>
    <row r="130" spans="1:11" s="102" customFormat="1" ht="51" customHeight="1">
      <c r="A130" s="98"/>
      <c r="B130" s="107"/>
      <c r="C130" s="107"/>
      <c r="D130" s="107"/>
      <c r="E130" s="107"/>
      <c r="F130" s="108"/>
      <c r="G130" s="66" t="s">
        <v>559</v>
      </c>
      <c r="H130" s="61" t="s">
        <v>606</v>
      </c>
      <c r="I130" s="62"/>
      <c r="J130" s="63">
        <f>SUM(J131)</f>
        <v>46950</v>
      </c>
      <c r="K130" s="101"/>
    </row>
    <row r="131" spans="1:11" s="102" customFormat="1" ht="20.25" customHeight="1">
      <c r="A131" s="98"/>
      <c r="B131" s="107"/>
      <c r="C131" s="107"/>
      <c r="D131" s="107"/>
      <c r="E131" s="107"/>
      <c r="F131" s="108"/>
      <c r="G131" s="66" t="s">
        <v>5</v>
      </c>
      <c r="H131" s="61"/>
      <c r="I131" s="62">
        <v>300</v>
      </c>
      <c r="J131" s="63">
        <v>46950</v>
      </c>
      <c r="K131" s="101"/>
    </row>
    <row r="132" spans="1:11" s="102" customFormat="1" ht="70.5" customHeight="1">
      <c r="A132" s="98"/>
      <c r="B132" s="107"/>
      <c r="C132" s="107"/>
      <c r="D132" s="107"/>
      <c r="E132" s="107"/>
      <c r="F132" s="108"/>
      <c r="G132" s="66" t="s">
        <v>607</v>
      </c>
      <c r="H132" s="61" t="s">
        <v>608</v>
      </c>
      <c r="I132" s="62"/>
      <c r="J132" s="63">
        <f>SUM(J133)</f>
        <v>154000</v>
      </c>
      <c r="K132" s="101"/>
    </row>
    <row r="133" spans="1:11" s="102" customFormat="1" ht="48.75" customHeight="1">
      <c r="A133" s="98"/>
      <c r="B133" s="107"/>
      <c r="C133" s="107"/>
      <c r="D133" s="107"/>
      <c r="E133" s="107"/>
      <c r="F133" s="108"/>
      <c r="G133" s="66" t="s">
        <v>691</v>
      </c>
      <c r="H133" s="61"/>
      <c r="I133" s="62">
        <v>200</v>
      </c>
      <c r="J133" s="63">
        <v>154000</v>
      </c>
      <c r="K133" s="101"/>
    </row>
    <row r="134" spans="1:11" s="102" customFormat="1" ht="74.25" customHeight="1">
      <c r="A134" s="98"/>
      <c r="B134" s="107"/>
      <c r="C134" s="107"/>
      <c r="D134" s="107"/>
      <c r="E134" s="107"/>
      <c r="F134" s="108"/>
      <c r="G134" s="66" t="s">
        <v>609</v>
      </c>
      <c r="H134" s="61" t="s">
        <v>610</v>
      </c>
      <c r="I134" s="62"/>
      <c r="J134" s="63">
        <f>SUM(J135)</f>
        <v>1714</v>
      </c>
      <c r="K134" s="101"/>
    </row>
    <row r="135" spans="1:11" s="102" customFormat="1" ht="43.5" customHeight="1">
      <c r="A135" s="98"/>
      <c r="B135" s="107"/>
      <c r="C135" s="107"/>
      <c r="D135" s="107"/>
      <c r="E135" s="107"/>
      <c r="F135" s="108"/>
      <c r="G135" s="66" t="s">
        <v>691</v>
      </c>
      <c r="H135" s="61"/>
      <c r="I135" s="62">
        <v>200</v>
      </c>
      <c r="J135" s="63">
        <v>1714</v>
      </c>
      <c r="K135" s="101"/>
    </row>
    <row r="136" spans="1:11" ht="55.5" customHeight="1">
      <c r="A136" s="10"/>
      <c r="B136" s="26"/>
      <c r="C136" s="26"/>
      <c r="D136" s="26"/>
      <c r="E136" s="26"/>
      <c r="F136" s="27"/>
      <c r="G136" s="85" t="s">
        <v>378</v>
      </c>
      <c r="H136" s="86" t="s">
        <v>376</v>
      </c>
      <c r="I136" s="62"/>
      <c r="J136" s="63">
        <f>J137</f>
        <v>2353200</v>
      </c>
      <c r="K136" s="42"/>
    </row>
    <row r="137" spans="1:11" s="102" customFormat="1" ht="35.25" customHeight="1">
      <c r="A137" s="98"/>
      <c r="B137" s="112"/>
      <c r="C137" s="112"/>
      <c r="D137" s="112"/>
      <c r="E137" s="112"/>
      <c r="F137" s="113"/>
      <c r="G137" s="66" t="s">
        <v>660</v>
      </c>
      <c r="H137" s="61" t="s">
        <v>377</v>
      </c>
      <c r="I137" s="62"/>
      <c r="J137" s="63">
        <f>J138</f>
        <v>2353200</v>
      </c>
      <c r="K137" s="101"/>
    </row>
    <row r="138" spans="1:11" s="102" customFormat="1" ht="20.25" customHeight="1">
      <c r="A138" s="98"/>
      <c r="B138" s="112"/>
      <c r="C138" s="112"/>
      <c r="D138" s="112"/>
      <c r="E138" s="112"/>
      <c r="F138" s="113"/>
      <c r="G138" s="66" t="s">
        <v>5</v>
      </c>
      <c r="H138" s="61"/>
      <c r="I138" s="62">
        <v>300</v>
      </c>
      <c r="J138" s="63">
        <v>2353200</v>
      </c>
      <c r="K138" s="101"/>
    </row>
    <row r="139" spans="1:11" ht="36" customHeight="1">
      <c r="A139" s="10"/>
      <c r="B139" s="26"/>
      <c r="C139" s="26"/>
      <c r="D139" s="26"/>
      <c r="E139" s="26"/>
      <c r="F139" s="27"/>
      <c r="G139" s="85" t="s">
        <v>384</v>
      </c>
      <c r="H139" s="86" t="s">
        <v>573</v>
      </c>
      <c r="I139" s="62"/>
      <c r="J139" s="63">
        <f>J140</f>
        <v>47017628</v>
      </c>
      <c r="K139" s="42"/>
    </row>
    <row r="140" spans="1:11" s="102" customFormat="1" ht="86.25" customHeight="1">
      <c r="A140" s="98"/>
      <c r="B140" s="99"/>
      <c r="C140" s="99"/>
      <c r="D140" s="99"/>
      <c r="E140" s="99"/>
      <c r="F140" s="100"/>
      <c r="G140" s="66" t="s">
        <v>661</v>
      </c>
      <c r="H140" s="61" t="s">
        <v>574</v>
      </c>
      <c r="I140" s="62"/>
      <c r="J140" s="63">
        <f>J141</f>
        <v>47017628</v>
      </c>
      <c r="K140" s="101"/>
    </row>
    <row r="141" spans="1:11" s="102" customFormat="1" ht="37.5" customHeight="1">
      <c r="A141" s="98"/>
      <c r="B141" s="99"/>
      <c r="C141" s="99"/>
      <c r="D141" s="99"/>
      <c r="E141" s="99"/>
      <c r="F141" s="100"/>
      <c r="G141" s="66" t="s">
        <v>4</v>
      </c>
      <c r="H141" s="61"/>
      <c r="I141" s="62">
        <v>600</v>
      </c>
      <c r="J141" s="63">
        <v>47017628</v>
      </c>
      <c r="K141" s="101"/>
    </row>
    <row r="142" spans="1:11" ht="65.25" customHeight="1">
      <c r="A142" s="10"/>
      <c r="B142" s="26"/>
      <c r="C142" s="26"/>
      <c r="D142" s="26"/>
      <c r="E142" s="26"/>
      <c r="F142" s="27"/>
      <c r="G142" s="84" t="s">
        <v>662</v>
      </c>
      <c r="H142" s="81" t="s">
        <v>379</v>
      </c>
      <c r="I142" s="62" t="s">
        <v>0</v>
      </c>
      <c r="J142" s="63">
        <f>J143+J146</f>
        <v>223000</v>
      </c>
      <c r="K142" s="42"/>
    </row>
    <row r="143" spans="1:11" ht="36" customHeight="1">
      <c r="A143" s="10"/>
      <c r="B143" s="26"/>
      <c r="C143" s="26"/>
      <c r="D143" s="26"/>
      <c r="E143" s="26"/>
      <c r="F143" s="27"/>
      <c r="G143" s="85" t="s">
        <v>575</v>
      </c>
      <c r="H143" s="86" t="s">
        <v>380</v>
      </c>
      <c r="I143" s="62"/>
      <c r="J143" s="63">
        <f>J144</f>
        <v>223000</v>
      </c>
      <c r="K143" s="42"/>
    </row>
    <row r="144" spans="1:11" ht="70.5" customHeight="1">
      <c r="A144" s="10"/>
      <c r="B144" s="221">
        <v>500</v>
      </c>
      <c r="C144" s="221"/>
      <c r="D144" s="221"/>
      <c r="E144" s="221"/>
      <c r="F144" s="222"/>
      <c r="G144" s="167" t="s">
        <v>618</v>
      </c>
      <c r="H144" s="61" t="s">
        <v>381</v>
      </c>
      <c r="I144" s="62"/>
      <c r="J144" s="63">
        <f>J145</f>
        <v>223000</v>
      </c>
      <c r="K144" s="42"/>
    </row>
    <row r="145" spans="1:11" ht="30" customHeight="1">
      <c r="A145" s="10"/>
      <c r="B145" s="262" t="s">
        <v>64</v>
      </c>
      <c r="C145" s="262"/>
      <c r="D145" s="262"/>
      <c r="E145" s="262"/>
      <c r="F145" s="245"/>
      <c r="G145" s="66" t="s">
        <v>4</v>
      </c>
      <c r="H145" s="174"/>
      <c r="I145" s="62">
        <v>600</v>
      </c>
      <c r="J145" s="63">
        <v>223000</v>
      </c>
      <c r="K145" s="42"/>
    </row>
    <row r="146" spans="1:11" ht="36" customHeight="1" hidden="1">
      <c r="A146" s="10"/>
      <c r="B146" s="18"/>
      <c r="C146" s="18"/>
      <c r="D146" s="18"/>
      <c r="E146" s="18"/>
      <c r="F146" s="19"/>
      <c r="G146" s="85" t="s">
        <v>384</v>
      </c>
      <c r="H146" s="86" t="s">
        <v>382</v>
      </c>
      <c r="I146" s="62"/>
      <c r="J146" s="63">
        <f>J147</f>
        <v>0</v>
      </c>
      <c r="K146" s="42"/>
    </row>
    <row r="147" spans="1:11" ht="34.5" customHeight="1" hidden="1">
      <c r="A147" s="10"/>
      <c r="B147" s="18"/>
      <c r="C147" s="18"/>
      <c r="D147" s="18"/>
      <c r="E147" s="18"/>
      <c r="F147" s="19"/>
      <c r="G147" s="66" t="s">
        <v>149</v>
      </c>
      <c r="H147" s="61" t="s">
        <v>383</v>
      </c>
      <c r="I147" s="62"/>
      <c r="J147" s="63">
        <f>J148</f>
        <v>0</v>
      </c>
      <c r="K147" s="43"/>
    </row>
    <row r="148" spans="1:11" ht="34.5" customHeight="1" hidden="1">
      <c r="A148" s="10"/>
      <c r="B148" s="18"/>
      <c r="C148" s="18"/>
      <c r="D148" s="18"/>
      <c r="E148" s="18"/>
      <c r="F148" s="19"/>
      <c r="G148" s="66" t="s">
        <v>4</v>
      </c>
      <c r="H148" s="174"/>
      <c r="I148" s="62">
        <v>600</v>
      </c>
      <c r="J148" s="63"/>
      <c r="K148" s="43"/>
    </row>
    <row r="149" spans="1:11" ht="61.5" hidden="1">
      <c r="A149" s="10"/>
      <c r="B149" s="225" t="s">
        <v>67</v>
      </c>
      <c r="C149" s="225"/>
      <c r="D149" s="225"/>
      <c r="E149" s="225"/>
      <c r="F149" s="226"/>
      <c r="G149" s="66" t="s">
        <v>165</v>
      </c>
      <c r="H149" s="69" t="s">
        <v>248</v>
      </c>
      <c r="I149" s="62"/>
      <c r="J149" s="63">
        <f>J150</f>
        <v>1250000</v>
      </c>
      <c r="K149" s="42"/>
    </row>
    <row r="150" spans="1:11" ht="22.5" customHeight="1" hidden="1">
      <c r="A150" s="10"/>
      <c r="B150" s="221">
        <v>500</v>
      </c>
      <c r="C150" s="221"/>
      <c r="D150" s="221"/>
      <c r="E150" s="221"/>
      <c r="F150" s="222"/>
      <c r="G150" s="66" t="s">
        <v>5</v>
      </c>
      <c r="H150" s="61"/>
      <c r="I150" s="62">
        <v>300</v>
      </c>
      <c r="J150" s="63">
        <v>1250000</v>
      </c>
      <c r="K150" s="42"/>
    </row>
    <row r="151" spans="1:11" ht="34.5" customHeight="1" hidden="1">
      <c r="A151" s="10"/>
      <c r="B151" s="18"/>
      <c r="C151" s="18"/>
      <c r="D151" s="18"/>
      <c r="E151" s="18"/>
      <c r="F151" s="19"/>
      <c r="G151" s="66" t="s">
        <v>154</v>
      </c>
      <c r="H151" s="61" t="s">
        <v>62</v>
      </c>
      <c r="I151" s="62" t="s">
        <v>0</v>
      </c>
      <c r="J151" s="63">
        <f>J152</f>
        <v>50000</v>
      </c>
      <c r="K151" s="43"/>
    </row>
    <row r="152" spans="1:11" ht="34.5" customHeight="1" hidden="1">
      <c r="A152" s="10"/>
      <c r="B152" s="18"/>
      <c r="C152" s="18"/>
      <c r="D152" s="18"/>
      <c r="E152" s="18"/>
      <c r="F152" s="19"/>
      <c r="G152" s="66" t="s">
        <v>4</v>
      </c>
      <c r="H152" s="61" t="s">
        <v>0</v>
      </c>
      <c r="I152" s="62">
        <v>600</v>
      </c>
      <c r="J152" s="63">
        <v>50000</v>
      </c>
      <c r="K152" s="43"/>
    </row>
    <row r="153" spans="1:11" ht="33" customHeight="1" hidden="1">
      <c r="A153" s="10"/>
      <c r="B153" s="225" t="s">
        <v>63</v>
      </c>
      <c r="C153" s="225"/>
      <c r="D153" s="225"/>
      <c r="E153" s="225"/>
      <c r="F153" s="226"/>
      <c r="G153" s="66" t="s">
        <v>153</v>
      </c>
      <c r="H153" s="61" t="s">
        <v>61</v>
      </c>
      <c r="I153" s="62" t="s">
        <v>0</v>
      </c>
      <c r="J153" s="63">
        <f>J154</f>
        <v>0</v>
      </c>
      <c r="K153" s="42"/>
    </row>
    <row r="154" spans="1:11" ht="19.5" customHeight="1" hidden="1">
      <c r="A154" s="10"/>
      <c r="B154" s="221">
        <v>500</v>
      </c>
      <c r="C154" s="221"/>
      <c r="D154" s="221"/>
      <c r="E154" s="221"/>
      <c r="F154" s="222"/>
      <c r="G154" s="66" t="s">
        <v>4</v>
      </c>
      <c r="H154" s="61" t="s">
        <v>0</v>
      </c>
      <c r="I154" s="62">
        <v>600</v>
      </c>
      <c r="J154" s="63"/>
      <c r="K154" s="42"/>
    </row>
    <row r="155" spans="1:11" ht="49.5" customHeight="1">
      <c r="A155" s="10"/>
      <c r="B155" s="26"/>
      <c r="C155" s="26"/>
      <c r="D155" s="26"/>
      <c r="E155" s="26"/>
      <c r="F155" s="27"/>
      <c r="G155" s="84" t="s">
        <v>619</v>
      </c>
      <c r="H155" s="81" t="s">
        <v>385</v>
      </c>
      <c r="I155" s="62"/>
      <c r="J155" s="63">
        <f>J156</f>
        <v>15000</v>
      </c>
      <c r="K155" s="42"/>
    </row>
    <row r="156" spans="1:11" ht="49.5" customHeight="1">
      <c r="A156" s="10"/>
      <c r="B156" s="26"/>
      <c r="C156" s="26"/>
      <c r="D156" s="26"/>
      <c r="E156" s="26"/>
      <c r="F156" s="27"/>
      <c r="G156" s="85" t="s">
        <v>387</v>
      </c>
      <c r="H156" s="86" t="s">
        <v>386</v>
      </c>
      <c r="I156" s="62"/>
      <c r="J156" s="63">
        <f>J157</f>
        <v>15000</v>
      </c>
      <c r="K156" s="42"/>
    </row>
    <row r="157" spans="1:11" ht="53.25" customHeight="1">
      <c r="A157" s="10"/>
      <c r="B157" s="26"/>
      <c r="C157" s="26"/>
      <c r="D157" s="26"/>
      <c r="E157" s="26"/>
      <c r="F157" s="27"/>
      <c r="G157" s="66" t="s">
        <v>620</v>
      </c>
      <c r="H157" s="61" t="s">
        <v>388</v>
      </c>
      <c r="I157" s="62"/>
      <c r="J157" s="63">
        <f>J158+J168</f>
        <v>15000</v>
      </c>
      <c r="K157" s="42"/>
    </row>
    <row r="158" spans="1:11" ht="30.75" hidden="1">
      <c r="A158" s="10"/>
      <c r="B158" s="26"/>
      <c r="C158" s="26"/>
      <c r="D158" s="26"/>
      <c r="E158" s="26"/>
      <c r="F158" s="27"/>
      <c r="G158" s="66" t="s">
        <v>2</v>
      </c>
      <c r="H158" s="61"/>
      <c r="I158" s="62">
        <v>200</v>
      </c>
      <c r="J158" s="63">
        <v>0</v>
      </c>
      <c r="K158" s="42"/>
    </row>
    <row r="159" spans="1:11" s="74" customFormat="1" ht="30" hidden="1">
      <c r="A159" s="70"/>
      <c r="B159" s="71"/>
      <c r="C159" s="71"/>
      <c r="D159" s="71"/>
      <c r="E159" s="71"/>
      <c r="F159" s="72"/>
      <c r="G159" s="84" t="s">
        <v>341</v>
      </c>
      <c r="H159" s="61" t="s">
        <v>60</v>
      </c>
      <c r="I159" s="62"/>
      <c r="J159" s="172">
        <f>J160</f>
        <v>0</v>
      </c>
      <c r="K159" s="73"/>
    </row>
    <row r="160" spans="1:11" s="74" customFormat="1" ht="46.5" hidden="1">
      <c r="A160" s="70"/>
      <c r="B160" s="71"/>
      <c r="C160" s="71"/>
      <c r="D160" s="71"/>
      <c r="E160" s="71"/>
      <c r="F160" s="72"/>
      <c r="G160" s="66" t="s">
        <v>342</v>
      </c>
      <c r="H160" s="61" t="s">
        <v>121</v>
      </c>
      <c r="I160" s="62"/>
      <c r="J160" s="63">
        <f>J165</f>
        <v>0</v>
      </c>
      <c r="K160" s="73"/>
    </row>
    <row r="161" spans="1:11" ht="48.75" customHeight="1" hidden="1">
      <c r="A161" s="10"/>
      <c r="B161" s="26"/>
      <c r="C161" s="26"/>
      <c r="D161" s="26"/>
      <c r="E161" s="26"/>
      <c r="F161" s="27"/>
      <c r="G161" s="66" t="s">
        <v>319</v>
      </c>
      <c r="H161" s="175" t="s">
        <v>318</v>
      </c>
      <c r="I161" s="62"/>
      <c r="J161" s="63">
        <f>J162</f>
        <v>481000</v>
      </c>
      <c r="K161" s="42"/>
    </row>
    <row r="162" spans="1:11" ht="37.5" customHeight="1" hidden="1">
      <c r="A162" s="10"/>
      <c r="B162" s="26"/>
      <c r="C162" s="26"/>
      <c r="D162" s="26"/>
      <c r="E162" s="26"/>
      <c r="F162" s="27"/>
      <c r="G162" s="66" t="s">
        <v>4</v>
      </c>
      <c r="H162" s="176"/>
      <c r="I162" s="62">
        <v>600</v>
      </c>
      <c r="J162" s="63">
        <v>481000</v>
      </c>
      <c r="K162" s="42"/>
    </row>
    <row r="163" spans="1:11" ht="46.5" hidden="1">
      <c r="A163" s="10"/>
      <c r="B163" s="26"/>
      <c r="C163" s="26"/>
      <c r="D163" s="26"/>
      <c r="E163" s="26"/>
      <c r="F163" s="27"/>
      <c r="G163" s="66" t="s">
        <v>294</v>
      </c>
      <c r="H163" s="69" t="s">
        <v>136</v>
      </c>
      <c r="I163" s="62"/>
      <c r="J163" s="63">
        <f>J164</f>
        <v>18300</v>
      </c>
      <c r="K163" s="42"/>
    </row>
    <row r="164" spans="1:11" ht="36" customHeight="1" hidden="1">
      <c r="A164" s="10"/>
      <c r="B164" s="26"/>
      <c r="C164" s="26"/>
      <c r="D164" s="26"/>
      <c r="E164" s="26"/>
      <c r="F164" s="27"/>
      <c r="G164" s="66" t="s">
        <v>4</v>
      </c>
      <c r="H164" s="61"/>
      <c r="I164" s="62">
        <v>600</v>
      </c>
      <c r="J164" s="63">
        <v>18300</v>
      </c>
      <c r="K164" s="42"/>
    </row>
    <row r="165" spans="1:11" s="74" customFormat="1" ht="79.5" customHeight="1" hidden="1">
      <c r="A165" s="70"/>
      <c r="B165" s="71"/>
      <c r="C165" s="71"/>
      <c r="D165" s="71"/>
      <c r="E165" s="71"/>
      <c r="F165" s="72"/>
      <c r="G165" s="66" t="s">
        <v>323</v>
      </c>
      <c r="H165" s="69" t="s">
        <v>322</v>
      </c>
      <c r="I165" s="62"/>
      <c r="J165" s="63">
        <f>J166</f>
        <v>0</v>
      </c>
      <c r="K165" s="73"/>
    </row>
    <row r="166" spans="1:11" s="74" customFormat="1" ht="51" customHeight="1" hidden="1">
      <c r="A166" s="70"/>
      <c r="B166" s="71"/>
      <c r="C166" s="71"/>
      <c r="D166" s="71"/>
      <c r="E166" s="71"/>
      <c r="F166" s="72"/>
      <c r="G166" s="66" t="s">
        <v>4</v>
      </c>
      <c r="H166" s="61"/>
      <c r="I166" s="62">
        <v>600</v>
      </c>
      <c r="J166" s="63">
        <v>0</v>
      </c>
      <c r="K166" s="73"/>
    </row>
    <row r="167" spans="1:11" ht="63.75" customHeight="1" hidden="1">
      <c r="A167" s="10"/>
      <c r="B167" s="26"/>
      <c r="C167" s="26"/>
      <c r="D167" s="26"/>
      <c r="E167" s="26"/>
      <c r="F167" s="27"/>
      <c r="G167" s="177" t="s">
        <v>321</v>
      </c>
      <c r="H167" s="178" t="s">
        <v>320</v>
      </c>
      <c r="I167" s="179"/>
      <c r="J167" s="180">
        <f>J168</f>
        <v>15000</v>
      </c>
      <c r="K167" s="42"/>
    </row>
    <row r="168" spans="1:11" ht="42" customHeight="1">
      <c r="A168" s="10"/>
      <c r="B168" s="26"/>
      <c r="C168" s="26"/>
      <c r="D168" s="26"/>
      <c r="E168" s="26"/>
      <c r="F168" s="27"/>
      <c r="G168" s="177" t="s">
        <v>4</v>
      </c>
      <c r="H168" s="181"/>
      <c r="I168" s="179">
        <v>600</v>
      </c>
      <c r="J168" s="180">
        <v>15000</v>
      </c>
      <c r="K168" s="42"/>
    </row>
    <row r="169" spans="1:11" ht="53.25" customHeight="1">
      <c r="A169" s="10"/>
      <c r="B169" s="26"/>
      <c r="C169" s="26"/>
      <c r="D169" s="26"/>
      <c r="E169" s="26"/>
      <c r="F169" s="27"/>
      <c r="G169" s="182" t="s">
        <v>663</v>
      </c>
      <c r="H169" s="81" t="s">
        <v>389</v>
      </c>
      <c r="I169" s="183"/>
      <c r="J169" s="184">
        <f>J170</f>
        <v>2652274</v>
      </c>
      <c r="K169" s="42"/>
    </row>
    <row r="170" spans="1:11" ht="61.5">
      <c r="A170" s="10"/>
      <c r="B170" s="26"/>
      <c r="C170" s="26"/>
      <c r="D170" s="26"/>
      <c r="E170" s="26"/>
      <c r="F170" s="27"/>
      <c r="G170" s="185" t="s">
        <v>621</v>
      </c>
      <c r="H170" s="81" t="s">
        <v>390</v>
      </c>
      <c r="I170" s="186"/>
      <c r="J170" s="187">
        <f>J174</f>
        <v>2652274</v>
      </c>
      <c r="K170" s="42"/>
    </row>
    <row r="171" spans="1:11" ht="82.5" customHeight="1" hidden="1">
      <c r="A171" s="10"/>
      <c r="B171" s="26"/>
      <c r="C171" s="26"/>
      <c r="D171" s="26"/>
      <c r="E171" s="26"/>
      <c r="F171" s="27"/>
      <c r="G171" s="185" t="s">
        <v>155</v>
      </c>
      <c r="H171" s="188" t="s">
        <v>275</v>
      </c>
      <c r="I171" s="186"/>
      <c r="J171" s="187">
        <f>J172+J173</f>
        <v>380000</v>
      </c>
      <c r="K171" s="42"/>
    </row>
    <row r="172" spans="1:11" ht="24" customHeight="1" hidden="1">
      <c r="A172" s="10"/>
      <c r="B172" s="26"/>
      <c r="C172" s="26"/>
      <c r="D172" s="26"/>
      <c r="E172" s="26"/>
      <c r="F172" s="27"/>
      <c r="G172" s="185" t="s">
        <v>5</v>
      </c>
      <c r="H172" s="189"/>
      <c r="I172" s="186">
        <v>300</v>
      </c>
      <c r="J172" s="187">
        <v>199200</v>
      </c>
      <c r="K172" s="42"/>
    </row>
    <row r="173" spans="1:11" ht="36.75" customHeight="1" hidden="1">
      <c r="A173" s="10"/>
      <c r="B173" s="26"/>
      <c r="C173" s="26"/>
      <c r="D173" s="26"/>
      <c r="E173" s="26"/>
      <c r="F173" s="27"/>
      <c r="G173" s="185" t="s">
        <v>4</v>
      </c>
      <c r="H173" s="186"/>
      <c r="I173" s="186">
        <v>600</v>
      </c>
      <c r="J173" s="187">
        <v>180800</v>
      </c>
      <c r="K173" s="42"/>
    </row>
    <row r="174" spans="1:11" ht="51.75" customHeight="1">
      <c r="A174" s="10"/>
      <c r="B174" s="26"/>
      <c r="C174" s="26"/>
      <c r="D174" s="26"/>
      <c r="E174" s="26"/>
      <c r="F174" s="27"/>
      <c r="G174" s="190" t="s">
        <v>578</v>
      </c>
      <c r="H174" s="86" t="s">
        <v>391</v>
      </c>
      <c r="I174" s="186"/>
      <c r="J174" s="187">
        <f>J175+J181+J186+J184+J188</f>
        <v>2652274</v>
      </c>
      <c r="K174" s="42"/>
    </row>
    <row r="175" spans="1:11" ht="66.75" customHeight="1">
      <c r="A175" s="10"/>
      <c r="B175" s="26"/>
      <c r="C175" s="26"/>
      <c r="D175" s="26"/>
      <c r="E175" s="26"/>
      <c r="F175" s="27"/>
      <c r="G175" s="185" t="s">
        <v>664</v>
      </c>
      <c r="H175" s="61" t="s">
        <v>392</v>
      </c>
      <c r="I175" s="186"/>
      <c r="J175" s="187">
        <f>J176+J177</f>
        <v>347493</v>
      </c>
      <c r="K175" s="42"/>
    </row>
    <row r="176" spans="1:11" ht="35.25" customHeight="1" hidden="1">
      <c r="A176" s="10"/>
      <c r="B176" s="26"/>
      <c r="C176" s="26"/>
      <c r="D176" s="26"/>
      <c r="E176" s="26"/>
      <c r="F176" s="27"/>
      <c r="G176" s="185" t="s">
        <v>2</v>
      </c>
      <c r="H176" s="186"/>
      <c r="I176" s="186">
        <v>200</v>
      </c>
      <c r="J176" s="187"/>
      <c r="K176" s="42"/>
    </row>
    <row r="177" spans="1:11" ht="38.25" customHeight="1">
      <c r="A177" s="10"/>
      <c r="B177" s="26"/>
      <c r="C177" s="26"/>
      <c r="D177" s="26"/>
      <c r="E177" s="26"/>
      <c r="F177" s="27"/>
      <c r="G177" s="185" t="s">
        <v>4</v>
      </c>
      <c r="H177" s="186"/>
      <c r="I177" s="186">
        <v>600</v>
      </c>
      <c r="J177" s="187">
        <v>347493</v>
      </c>
      <c r="K177" s="42"/>
    </row>
    <row r="178" spans="1:11" ht="18.75" customHeight="1" hidden="1">
      <c r="A178" s="10"/>
      <c r="B178" s="26"/>
      <c r="C178" s="26"/>
      <c r="D178" s="26"/>
      <c r="E178" s="26"/>
      <c r="F178" s="27"/>
      <c r="G178" s="185" t="s">
        <v>156</v>
      </c>
      <c r="H178" s="188" t="s">
        <v>287</v>
      </c>
      <c r="I178" s="186"/>
      <c r="J178" s="187">
        <f>J180+J179</f>
        <v>0</v>
      </c>
      <c r="K178" s="42"/>
    </row>
    <row r="179" spans="1:11" ht="18.75" customHeight="1" hidden="1">
      <c r="A179" s="10"/>
      <c r="B179" s="26"/>
      <c r="C179" s="26"/>
      <c r="D179" s="26"/>
      <c r="E179" s="26"/>
      <c r="F179" s="27"/>
      <c r="G179" s="185" t="s">
        <v>5</v>
      </c>
      <c r="H179" s="189"/>
      <c r="I179" s="186">
        <v>300</v>
      </c>
      <c r="J179" s="187"/>
      <c r="K179" s="42"/>
    </row>
    <row r="180" spans="1:11" ht="33.75" customHeight="1" hidden="1">
      <c r="A180" s="10"/>
      <c r="B180" s="26"/>
      <c r="C180" s="26"/>
      <c r="D180" s="26"/>
      <c r="E180" s="26"/>
      <c r="F180" s="27"/>
      <c r="G180" s="185" t="s">
        <v>4</v>
      </c>
      <c r="H180" s="186"/>
      <c r="I180" s="186">
        <v>600</v>
      </c>
      <c r="J180" s="187"/>
      <c r="K180" s="42"/>
    </row>
    <row r="181" spans="1:11" s="59" customFormat="1" ht="51" customHeight="1">
      <c r="A181" s="55"/>
      <c r="B181" s="56"/>
      <c r="C181" s="56"/>
      <c r="D181" s="56"/>
      <c r="E181" s="56"/>
      <c r="F181" s="57"/>
      <c r="G181" s="185" t="s">
        <v>157</v>
      </c>
      <c r="H181" s="61" t="s">
        <v>393</v>
      </c>
      <c r="I181" s="186"/>
      <c r="J181" s="187">
        <f>J182+J183</f>
        <v>48420</v>
      </c>
      <c r="K181" s="58"/>
    </row>
    <row r="182" spans="1:11" s="59" customFormat="1" ht="34.5" customHeight="1" hidden="1">
      <c r="A182" s="55"/>
      <c r="B182" s="56"/>
      <c r="C182" s="56"/>
      <c r="D182" s="56"/>
      <c r="E182" s="56"/>
      <c r="F182" s="57"/>
      <c r="G182" s="185" t="s">
        <v>247</v>
      </c>
      <c r="H182" s="189"/>
      <c r="I182" s="186">
        <v>200</v>
      </c>
      <c r="J182" s="187"/>
      <c r="K182" s="58"/>
    </row>
    <row r="183" spans="1:11" s="59" customFormat="1" ht="33" customHeight="1">
      <c r="A183" s="55"/>
      <c r="B183" s="56"/>
      <c r="C183" s="56"/>
      <c r="D183" s="56"/>
      <c r="E183" s="56"/>
      <c r="F183" s="57"/>
      <c r="G183" s="185" t="s">
        <v>4</v>
      </c>
      <c r="H183" s="186"/>
      <c r="I183" s="186">
        <v>600</v>
      </c>
      <c r="J183" s="187">
        <v>48420</v>
      </c>
      <c r="K183" s="58"/>
    </row>
    <row r="184" spans="1:11" s="59" customFormat="1" ht="68.25" customHeight="1">
      <c r="A184" s="55"/>
      <c r="B184" s="56"/>
      <c r="C184" s="56"/>
      <c r="D184" s="56"/>
      <c r="E184" s="56"/>
      <c r="F184" s="57"/>
      <c r="G184" s="185" t="s">
        <v>549</v>
      </c>
      <c r="H184" s="61" t="s">
        <v>548</v>
      </c>
      <c r="I184" s="186"/>
      <c r="J184" s="187">
        <f>J185</f>
        <v>2202000</v>
      </c>
      <c r="K184" s="58"/>
    </row>
    <row r="185" spans="1:11" s="59" customFormat="1" ht="38.25" customHeight="1">
      <c r="A185" s="55"/>
      <c r="B185" s="56"/>
      <c r="C185" s="56"/>
      <c r="D185" s="56"/>
      <c r="E185" s="56"/>
      <c r="F185" s="57"/>
      <c r="G185" s="185" t="s">
        <v>4</v>
      </c>
      <c r="H185" s="186"/>
      <c r="I185" s="186">
        <v>600</v>
      </c>
      <c r="J185" s="187">
        <v>2202000</v>
      </c>
      <c r="K185" s="58"/>
    </row>
    <row r="186" spans="1:11" s="59" customFormat="1" ht="39" customHeight="1">
      <c r="A186" s="55"/>
      <c r="B186" s="56"/>
      <c r="C186" s="56"/>
      <c r="D186" s="56"/>
      <c r="E186" s="56"/>
      <c r="F186" s="57"/>
      <c r="G186" s="185" t="s">
        <v>560</v>
      </c>
      <c r="H186" s="61" t="s">
        <v>542</v>
      </c>
      <c r="I186" s="186"/>
      <c r="J186" s="187">
        <f>J187</f>
        <v>42161</v>
      </c>
      <c r="K186" s="58"/>
    </row>
    <row r="187" spans="1:11" s="59" customFormat="1" ht="20.25" customHeight="1">
      <c r="A187" s="55"/>
      <c r="B187" s="56"/>
      <c r="C187" s="56"/>
      <c r="D187" s="56"/>
      <c r="E187" s="56"/>
      <c r="F187" s="57"/>
      <c r="G187" s="185" t="s">
        <v>5</v>
      </c>
      <c r="H187" s="189"/>
      <c r="I187" s="186">
        <v>300</v>
      </c>
      <c r="J187" s="187">
        <v>42161</v>
      </c>
      <c r="K187" s="58"/>
    </row>
    <row r="188" spans="1:11" s="59" customFormat="1" ht="37.5" customHeight="1">
      <c r="A188" s="55"/>
      <c r="B188" s="56"/>
      <c r="C188" s="56"/>
      <c r="D188" s="56"/>
      <c r="E188" s="56"/>
      <c r="F188" s="57"/>
      <c r="G188" s="185" t="s">
        <v>561</v>
      </c>
      <c r="H188" s="61" t="s">
        <v>570</v>
      </c>
      <c r="I188" s="186"/>
      <c r="J188" s="187">
        <f>J189</f>
        <v>12200</v>
      </c>
      <c r="K188" s="58"/>
    </row>
    <row r="189" spans="1:11" s="59" customFormat="1" ht="20.25" customHeight="1">
      <c r="A189" s="55"/>
      <c r="B189" s="56"/>
      <c r="C189" s="56"/>
      <c r="D189" s="56"/>
      <c r="E189" s="56"/>
      <c r="F189" s="57"/>
      <c r="G189" s="185" t="s">
        <v>5</v>
      </c>
      <c r="H189" s="189"/>
      <c r="I189" s="186">
        <v>300</v>
      </c>
      <c r="J189" s="187">
        <v>12200</v>
      </c>
      <c r="K189" s="58"/>
    </row>
    <row r="190" spans="1:11" ht="33" customHeight="1">
      <c r="A190" s="10"/>
      <c r="B190" s="26"/>
      <c r="C190" s="26"/>
      <c r="D190" s="26"/>
      <c r="E190" s="26"/>
      <c r="F190" s="27"/>
      <c r="G190" s="182" t="s">
        <v>665</v>
      </c>
      <c r="H190" s="81" t="s">
        <v>394</v>
      </c>
      <c r="I190" s="186"/>
      <c r="J190" s="187">
        <f>J191</f>
        <v>177500</v>
      </c>
      <c r="K190" s="42"/>
    </row>
    <row r="191" spans="1:11" ht="33" customHeight="1">
      <c r="A191" s="10"/>
      <c r="B191" s="26"/>
      <c r="C191" s="26"/>
      <c r="D191" s="26"/>
      <c r="E191" s="26"/>
      <c r="F191" s="27"/>
      <c r="G191" s="185" t="s">
        <v>666</v>
      </c>
      <c r="H191" s="61" t="s">
        <v>395</v>
      </c>
      <c r="I191" s="186"/>
      <c r="J191" s="187">
        <f>J192</f>
        <v>177500</v>
      </c>
      <c r="K191" s="42"/>
    </row>
    <row r="192" spans="1:11" ht="33" customHeight="1">
      <c r="A192" s="10"/>
      <c r="B192" s="26"/>
      <c r="C192" s="26"/>
      <c r="D192" s="26"/>
      <c r="E192" s="26"/>
      <c r="F192" s="27"/>
      <c r="G192" s="191" t="s">
        <v>397</v>
      </c>
      <c r="H192" s="86" t="s">
        <v>396</v>
      </c>
      <c r="I192" s="192"/>
      <c r="J192" s="193">
        <f>J193+J197</f>
        <v>177500</v>
      </c>
      <c r="K192" s="42"/>
    </row>
    <row r="193" spans="1:11" ht="34.5" customHeight="1">
      <c r="A193" s="10"/>
      <c r="B193" s="26"/>
      <c r="C193" s="26"/>
      <c r="D193" s="26"/>
      <c r="E193" s="26"/>
      <c r="F193" s="27"/>
      <c r="G193" s="194" t="s">
        <v>667</v>
      </c>
      <c r="H193" s="61" t="s">
        <v>398</v>
      </c>
      <c r="I193" s="192"/>
      <c r="J193" s="193">
        <f>J194+J195+J196</f>
        <v>177500</v>
      </c>
      <c r="K193" s="42"/>
    </row>
    <row r="194" spans="1:12" ht="34.5" customHeight="1">
      <c r="A194" s="10"/>
      <c r="B194" s="26"/>
      <c r="C194" s="26"/>
      <c r="D194" s="26"/>
      <c r="E194" s="26"/>
      <c r="F194" s="27"/>
      <c r="G194" s="66" t="s">
        <v>691</v>
      </c>
      <c r="H194" s="186"/>
      <c r="I194" s="186">
        <v>200</v>
      </c>
      <c r="J194" s="187">
        <v>135500</v>
      </c>
      <c r="K194" s="271"/>
      <c r="L194" s="272"/>
    </row>
    <row r="195" spans="1:11" ht="15.75" customHeight="1" hidden="1">
      <c r="A195" s="10"/>
      <c r="B195" s="26"/>
      <c r="C195" s="26"/>
      <c r="D195" s="26"/>
      <c r="E195" s="26"/>
      <c r="F195" s="27"/>
      <c r="G195" s="185" t="s">
        <v>5</v>
      </c>
      <c r="H195" s="186"/>
      <c r="I195" s="186">
        <v>300</v>
      </c>
      <c r="J195" s="187"/>
      <c r="K195" s="42"/>
    </row>
    <row r="196" spans="1:11" ht="38.25" customHeight="1">
      <c r="A196" s="10"/>
      <c r="B196" s="26"/>
      <c r="C196" s="26"/>
      <c r="D196" s="26"/>
      <c r="E196" s="26"/>
      <c r="F196" s="27"/>
      <c r="G196" s="185" t="s">
        <v>4</v>
      </c>
      <c r="H196" s="186"/>
      <c r="I196" s="186">
        <v>600</v>
      </c>
      <c r="J196" s="187">
        <v>42000</v>
      </c>
      <c r="K196" s="42"/>
    </row>
    <row r="197" spans="1:11" ht="31.5" customHeight="1" hidden="1">
      <c r="A197" s="10"/>
      <c r="B197" s="26"/>
      <c r="C197" s="26"/>
      <c r="D197" s="26"/>
      <c r="E197" s="26"/>
      <c r="F197" s="27"/>
      <c r="G197" s="185" t="s">
        <v>158</v>
      </c>
      <c r="H197" s="61" t="s">
        <v>399</v>
      </c>
      <c r="I197" s="186"/>
      <c r="J197" s="187">
        <f>J198</f>
        <v>0</v>
      </c>
      <c r="K197" s="42"/>
    </row>
    <row r="198" spans="1:11" ht="31.5" customHeight="1" hidden="1">
      <c r="A198" s="10"/>
      <c r="B198" s="26"/>
      <c r="C198" s="26"/>
      <c r="D198" s="26"/>
      <c r="E198" s="26"/>
      <c r="F198" s="27"/>
      <c r="G198" s="185" t="s">
        <v>2</v>
      </c>
      <c r="H198" s="186"/>
      <c r="I198" s="186">
        <v>200</v>
      </c>
      <c r="J198" s="187"/>
      <c r="K198" s="42"/>
    </row>
    <row r="199" spans="1:11" ht="70.5" customHeight="1">
      <c r="A199" s="10"/>
      <c r="B199" s="26"/>
      <c r="C199" s="26"/>
      <c r="D199" s="26"/>
      <c r="E199" s="26"/>
      <c r="F199" s="27"/>
      <c r="G199" s="80" t="s">
        <v>695</v>
      </c>
      <c r="H199" s="81" t="s">
        <v>400</v>
      </c>
      <c r="I199" s="82" t="s">
        <v>0</v>
      </c>
      <c r="J199" s="83">
        <f>J200+J206+J210</f>
        <v>380948</v>
      </c>
      <c r="K199" s="42"/>
    </row>
    <row r="200" spans="1:11" ht="66.75" customHeight="1">
      <c r="A200" s="10"/>
      <c r="B200" s="26"/>
      <c r="C200" s="26"/>
      <c r="D200" s="26"/>
      <c r="E200" s="26"/>
      <c r="F200" s="27"/>
      <c r="G200" s="84" t="s">
        <v>686</v>
      </c>
      <c r="H200" s="81" t="s">
        <v>401</v>
      </c>
      <c r="I200" s="62" t="s">
        <v>0</v>
      </c>
      <c r="J200" s="63">
        <f>J201</f>
        <v>205000</v>
      </c>
      <c r="K200" s="42"/>
    </row>
    <row r="201" spans="1:11" ht="49.5" customHeight="1">
      <c r="A201" s="10"/>
      <c r="B201" s="26"/>
      <c r="C201" s="26"/>
      <c r="D201" s="26"/>
      <c r="E201" s="26"/>
      <c r="F201" s="27"/>
      <c r="G201" s="85" t="s">
        <v>403</v>
      </c>
      <c r="H201" s="86" t="s">
        <v>402</v>
      </c>
      <c r="I201" s="62"/>
      <c r="J201" s="63">
        <f>J202</f>
        <v>205000</v>
      </c>
      <c r="K201" s="42"/>
    </row>
    <row r="202" spans="1:11" s="128" customFormat="1" ht="72" customHeight="1">
      <c r="A202" s="126"/>
      <c r="B202" s="265" t="s">
        <v>59</v>
      </c>
      <c r="C202" s="265"/>
      <c r="D202" s="265"/>
      <c r="E202" s="265"/>
      <c r="F202" s="266"/>
      <c r="G202" s="66" t="s">
        <v>687</v>
      </c>
      <c r="H202" s="61" t="s">
        <v>404</v>
      </c>
      <c r="I202" s="62"/>
      <c r="J202" s="63">
        <f>J204+J205</f>
        <v>205000</v>
      </c>
      <c r="K202" s="127"/>
    </row>
    <row r="203" spans="1:11" s="128" customFormat="1" ht="7.5" customHeight="1" hidden="1">
      <c r="A203" s="126"/>
      <c r="B203" s="275" t="s">
        <v>58</v>
      </c>
      <c r="C203" s="275"/>
      <c r="D203" s="275"/>
      <c r="E203" s="275"/>
      <c r="F203" s="276"/>
      <c r="G203" s="66" t="s">
        <v>2</v>
      </c>
      <c r="H203" s="174"/>
      <c r="I203" s="62">
        <v>200</v>
      </c>
      <c r="J203" s="63"/>
      <c r="K203" s="129"/>
    </row>
    <row r="204" spans="1:11" s="128" customFormat="1" ht="40.5" customHeight="1">
      <c r="A204" s="126"/>
      <c r="B204" s="130"/>
      <c r="C204" s="130"/>
      <c r="D204" s="130"/>
      <c r="E204" s="130"/>
      <c r="F204" s="131"/>
      <c r="G204" s="66" t="s">
        <v>691</v>
      </c>
      <c r="H204" s="174"/>
      <c r="I204" s="62">
        <v>200</v>
      </c>
      <c r="J204" s="63">
        <v>67000</v>
      </c>
      <c r="K204" s="129"/>
    </row>
    <row r="205" spans="1:11" s="156" customFormat="1" ht="36" customHeight="1">
      <c r="A205" s="152"/>
      <c r="B205" s="153"/>
      <c r="C205" s="153"/>
      <c r="D205" s="153"/>
      <c r="E205" s="153"/>
      <c r="F205" s="154"/>
      <c r="G205" s="66" t="s">
        <v>4</v>
      </c>
      <c r="H205" s="174"/>
      <c r="I205" s="62">
        <v>600</v>
      </c>
      <c r="J205" s="63">
        <v>138000</v>
      </c>
      <c r="K205" s="155"/>
    </row>
    <row r="206" spans="1:11" ht="54" customHeight="1">
      <c r="A206" s="10"/>
      <c r="B206" s="20"/>
      <c r="C206" s="20"/>
      <c r="D206" s="20"/>
      <c r="E206" s="20"/>
      <c r="F206" s="21"/>
      <c r="G206" s="84" t="s">
        <v>688</v>
      </c>
      <c r="H206" s="81" t="s">
        <v>543</v>
      </c>
      <c r="I206" s="62"/>
      <c r="J206" s="63">
        <f>J207</f>
        <v>5000</v>
      </c>
      <c r="K206" s="43"/>
    </row>
    <row r="207" spans="1:11" ht="51.75" customHeight="1">
      <c r="A207" s="10"/>
      <c r="B207" s="20"/>
      <c r="C207" s="20"/>
      <c r="D207" s="20"/>
      <c r="E207" s="20"/>
      <c r="F207" s="21"/>
      <c r="G207" s="85" t="s">
        <v>547</v>
      </c>
      <c r="H207" s="86" t="s">
        <v>544</v>
      </c>
      <c r="I207" s="62"/>
      <c r="J207" s="63">
        <f>J208</f>
        <v>5000</v>
      </c>
      <c r="K207" s="43"/>
    </row>
    <row r="208" spans="1:11" ht="54.75" customHeight="1">
      <c r="A208" s="10"/>
      <c r="B208" s="20"/>
      <c r="C208" s="20"/>
      <c r="D208" s="20"/>
      <c r="E208" s="20"/>
      <c r="F208" s="21"/>
      <c r="G208" s="66" t="s">
        <v>546</v>
      </c>
      <c r="H208" s="61" t="s">
        <v>545</v>
      </c>
      <c r="I208" s="62"/>
      <c r="J208" s="63">
        <f>J209</f>
        <v>5000</v>
      </c>
      <c r="K208" s="43"/>
    </row>
    <row r="209" spans="1:11" ht="36" customHeight="1">
      <c r="A209" s="10"/>
      <c r="B209" s="20"/>
      <c r="C209" s="20"/>
      <c r="D209" s="20"/>
      <c r="E209" s="20"/>
      <c r="F209" s="21"/>
      <c r="G209" s="66" t="s">
        <v>691</v>
      </c>
      <c r="H209" s="174"/>
      <c r="I209" s="62">
        <v>200</v>
      </c>
      <c r="J209" s="63">
        <f>15000-10000</f>
        <v>5000</v>
      </c>
      <c r="K209" s="43"/>
    </row>
    <row r="210" spans="1:11" ht="69" customHeight="1">
      <c r="A210" s="10"/>
      <c r="B210" s="20"/>
      <c r="C210" s="20"/>
      <c r="D210" s="20"/>
      <c r="E210" s="20"/>
      <c r="F210" s="21"/>
      <c r="G210" s="84" t="s">
        <v>689</v>
      </c>
      <c r="H210" s="81" t="s">
        <v>405</v>
      </c>
      <c r="I210" s="62"/>
      <c r="J210" s="63">
        <f>J211</f>
        <v>170948</v>
      </c>
      <c r="K210" s="43"/>
    </row>
    <row r="211" spans="1:11" ht="72.75" customHeight="1">
      <c r="A211" s="10"/>
      <c r="B211" s="20"/>
      <c r="C211" s="20"/>
      <c r="D211" s="20"/>
      <c r="E211" s="20"/>
      <c r="F211" s="21"/>
      <c r="G211" s="85" t="s">
        <v>690</v>
      </c>
      <c r="H211" s="86" t="s">
        <v>406</v>
      </c>
      <c r="I211" s="62"/>
      <c r="J211" s="63">
        <f>J212+J214</f>
        <v>170948</v>
      </c>
      <c r="K211" s="43"/>
    </row>
    <row r="212" spans="1:11" ht="52.5" customHeight="1">
      <c r="A212" s="10"/>
      <c r="B212" s="20"/>
      <c r="C212" s="20"/>
      <c r="D212" s="20"/>
      <c r="E212" s="20"/>
      <c r="F212" s="21"/>
      <c r="G212" s="66" t="s">
        <v>587</v>
      </c>
      <c r="H212" s="61" t="s">
        <v>407</v>
      </c>
      <c r="I212" s="62"/>
      <c r="J212" s="63">
        <f>J213</f>
        <v>80000</v>
      </c>
      <c r="K212" s="43"/>
    </row>
    <row r="213" spans="1:11" ht="30.75">
      <c r="A213" s="10"/>
      <c r="B213" s="20"/>
      <c r="C213" s="20"/>
      <c r="D213" s="20"/>
      <c r="E213" s="20"/>
      <c r="F213" s="21"/>
      <c r="G213" s="66" t="s">
        <v>4</v>
      </c>
      <c r="H213" s="174"/>
      <c r="I213" s="62">
        <v>600</v>
      </c>
      <c r="J213" s="63">
        <v>80000</v>
      </c>
      <c r="K213" s="43"/>
    </row>
    <row r="214" spans="1:11" s="59" customFormat="1" ht="48.75" customHeight="1">
      <c r="A214" s="55"/>
      <c r="B214" s="95"/>
      <c r="C214" s="95"/>
      <c r="D214" s="95"/>
      <c r="E214" s="95"/>
      <c r="F214" s="96"/>
      <c r="G214" s="66" t="s">
        <v>409</v>
      </c>
      <c r="H214" s="61" t="s">
        <v>408</v>
      </c>
      <c r="I214" s="62"/>
      <c r="J214" s="63">
        <f>J215</f>
        <v>90948</v>
      </c>
      <c r="K214" s="97"/>
    </row>
    <row r="215" spans="1:11" s="59" customFormat="1" ht="32.25" customHeight="1">
      <c r="A215" s="55"/>
      <c r="B215" s="95"/>
      <c r="C215" s="95"/>
      <c r="D215" s="95"/>
      <c r="E215" s="95"/>
      <c r="F215" s="96"/>
      <c r="G215" s="66" t="s">
        <v>4</v>
      </c>
      <c r="H215" s="61"/>
      <c r="I215" s="62">
        <v>600</v>
      </c>
      <c r="J215" s="63">
        <v>90948</v>
      </c>
      <c r="K215" s="97"/>
    </row>
    <row r="216" spans="1:11" ht="45">
      <c r="A216" s="10"/>
      <c r="B216" s="229" t="s">
        <v>57</v>
      </c>
      <c r="C216" s="229"/>
      <c r="D216" s="229"/>
      <c r="E216" s="229"/>
      <c r="F216" s="230"/>
      <c r="G216" s="84" t="s">
        <v>588</v>
      </c>
      <c r="H216" s="81" t="s">
        <v>410</v>
      </c>
      <c r="I216" s="171" t="s">
        <v>0</v>
      </c>
      <c r="J216" s="172">
        <f>J217</f>
        <v>115000</v>
      </c>
      <c r="K216" s="42"/>
    </row>
    <row r="217" spans="1:11" ht="69.75" customHeight="1">
      <c r="A217" s="10"/>
      <c r="B217" s="239" t="s">
        <v>56</v>
      </c>
      <c r="C217" s="239"/>
      <c r="D217" s="239"/>
      <c r="E217" s="239"/>
      <c r="F217" s="240"/>
      <c r="G217" s="66" t="s">
        <v>589</v>
      </c>
      <c r="H217" s="61" t="s">
        <v>411</v>
      </c>
      <c r="I217" s="62" t="s">
        <v>0</v>
      </c>
      <c r="J217" s="63">
        <f>J218</f>
        <v>115000</v>
      </c>
      <c r="K217" s="42"/>
    </row>
    <row r="218" spans="1:11" ht="25.5" customHeight="1">
      <c r="A218" s="10"/>
      <c r="B218" s="20"/>
      <c r="C218" s="20"/>
      <c r="D218" s="20"/>
      <c r="E218" s="20"/>
      <c r="F218" s="21"/>
      <c r="G218" s="85" t="s">
        <v>579</v>
      </c>
      <c r="H218" s="86" t="s">
        <v>412</v>
      </c>
      <c r="I218" s="62"/>
      <c r="J218" s="63">
        <f>J219</f>
        <v>115000</v>
      </c>
      <c r="K218" s="42"/>
    </row>
    <row r="219" spans="1:11" ht="72" customHeight="1">
      <c r="A219" s="10"/>
      <c r="B219" s="223" t="s">
        <v>55</v>
      </c>
      <c r="C219" s="223"/>
      <c r="D219" s="223"/>
      <c r="E219" s="223"/>
      <c r="F219" s="224"/>
      <c r="G219" s="66" t="s">
        <v>590</v>
      </c>
      <c r="H219" s="61" t="s">
        <v>413</v>
      </c>
      <c r="I219" s="62"/>
      <c r="J219" s="63">
        <f>J220</f>
        <v>115000</v>
      </c>
      <c r="K219" s="42"/>
    </row>
    <row r="220" spans="1:11" ht="30.75">
      <c r="A220" s="10"/>
      <c r="B220" s="223">
        <v>200</v>
      </c>
      <c r="C220" s="223"/>
      <c r="D220" s="223"/>
      <c r="E220" s="223"/>
      <c r="F220" s="224"/>
      <c r="G220" s="66" t="s">
        <v>691</v>
      </c>
      <c r="H220" s="61" t="s">
        <v>0</v>
      </c>
      <c r="I220" s="62">
        <v>200</v>
      </c>
      <c r="J220" s="63">
        <v>115000</v>
      </c>
      <c r="K220" s="42"/>
    </row>
    <row r="221" spans="1:11" s="159" customFormat="1" ht="45">
      <c r="A221" s="157"/>
      <c r="B221" s="267" t="s">
        <v>53</v>
      </c>
      <c r="C221" s="267"/>
      <c r="D221" s="267"/>
      <c r="E221" s="267"/>
      <c r="F221" s="268"/>
      <c r="G221" s="84" t="s">
        <v>623</v>
      </c>
      <c r="H221" s="81" t="s">
        <v>414</v>
      </c>
      <c r="I221" s="171" t="s">
        <v>0</v>
      </c>
      <c r="J221" s="172">
        <f>J222+J249+J260+J267</f>
        <v>37553800</v>
      </c>
      <c r="K221" s="158"/>
    </row>
    <row r="222" spans="1:11" s="159" customFormat="1" ht="56.25" customHeight="1">
      <c r="A222" s="157"/>
      <c r="B222" s="160"/>
      <c r="C222" s="160"/>
      <c r="D222" s="160"/>
      <c r="E222" s="160"/>
      <c r="F222" s="161"/>
      <c r="G222" s="84" t="s">
        <v>624</v>
      </c>
      <c r="H222" s="81" t="s">
        <v>415</v>
      </c>
      <c r="I222" s="62" t="s">
        <v>0</v>
      </c>
      <c r="J222" s="63">
        <f>J225+J253</f>
        <v>37162800</v>
      </c>
      <c r="K222" s="158"/>
    </row>
    <row r="223" spans="1:11" s="159" customFormat="1" ht="30.75" hidden="1">
      <c r="A223" s="157"/>
      <c r="B223" s="160"/>
      <c r="C223" s="160"/>
      <c r="D223" s="160"/>
      <c r="E223" s="160"/>
      <c r="F223" s="161"/>
      <c r="G223" s="66" t="s">
        <v>338</v>
      </c>
      <c r="H223" s="69" t="s">
        <v>337</v>
      </c>
      <c r="I223" s="62"/>
      <c r="J223" s="63">
        <f>J224</f>
        <v>0</v>
      </c>
      <c r="K223" s="158"/>
    </row>
    <row r="224" spans="1:11" s="159" customFormat="1" ht="36" customHeight="1" hidden="1">
      <c r="A224" s="157"/>
      <c r="B224" s="160"/>
      <c r="C224" s="160"/>
      <c r="D224" s="160"/>
      <c r="E224" s="160"/>
      <c r="F224" s="161"/>
      <c r="G224" s="66" t="s">
        <v>4</v>
      </c>
      <c r="H224" s="61"/>
      <c r="I224" s="62">
        <v>600</v>
      </c>
      <c r="J224" s="63"/>
      <c r="K224" s="158"/>
    </row>
    <row r="225" spans="1:11" s="159" customFormat="1" ht="49.5" customHeight="1">
      <c r="A225" s="157"/>
      <c r="B225" s="160"/>
      <c r="C225" s="160"/>
      <c r="D225" s="160"/>
      <c r="E225" s="160"/>
      <c r="F225" s="161"/>
      <c r="G225" s="85" t="s">
        <v>422</v>
      </c>
      <c r="H225" s="86" t="s">
        <v>416</v>
      </c>
      <c r="I225" s="62"/>
      <c r="J225" s="63">
        <f>J226+J228+J230+J234+J236+J243</f>
        <v>37162800</v>
      </c>
      <c r="K225" s="158"/>
    </row>
    <row r="226" spans="1:11" ht="46.5">
      <c r="A226" s="10"/>
      <c r="B226" s="223" t="s">
        <v>52</v>
      </c>
      <c r="C226" s="223"/>
      <c r="D226" s="223"/>
      <c r="E226" s="223"/>
      <c r="F226" s="224"/>
      <c r="G226" s="66" t="s">
        <v>106</v>
      </c>
      <c r="H226" s="61" t="s">
        <v>417</v>
      </c>
      <c r="I226" s="62" t="s">
        <v>0</v>
      </c>
      <c r="J226" s="63">
        <f>J227</f>
        <v>3225000</v>
      </c>
      <c r="K226" s="42"/>
    </row>
    <row r="227" spans="1:11" ht="30.75" customHeight="1">
      <c r="A227" s="10"/>
      <c r="B227" s="223">
        <v>600</v>
      </c>
      <c r="C227" s="223"/>
      <c r="D227" s="223"/>
      <c r="E227" s="223"/>
      <c r="F227" s="224"/>
      <c r="G227" s="66" t="s">
        <v>4</v>
      </c>
      <c r="H227" s="69"/>
      <c r="I227" s="62">
        <v>600</v>
      </c>
      <c r="J227" s="63">
        <v>3225000</v>
      </c>
      <c r="K227" s="42"/>
    </row>
    <row r="228" spans="1:11" ht="46.5">
      <c r="A228" s="10"/>
      <c r="B228" s="221">
        <v>800</v>
      </c>
      <c r="C228" s="221"/>
      <c r="D228" s="221"/>
      <c r="E228" s="221"/>
      <c r="F228" s="222"/>
      <c r="G228" s="66" t="s">
        <v>107</v>
      </c>
      <c r="H228" s="61" t="s">
        <v>418</v>
      </c>
      <c r="I228" s="62"/>
      <c r="J228" s="63">
        <f>J229</f>
        <v>1352100</v>
      </c>
      <c r="K228" s="42"/>
    </row>
    <row r="229" spans="1:11" ht="36" customHeight="1">
      <c r="A229" s="10"/>
      <c r="B229" s="225" t="s">
        <v>50</v>
      </c>
      <c r="C229" s="225"/>
      <c r="D229" s="225"/>
      <c r="E229" s="225"/>
      <c r="F229" s="226"/>
      <c r="G229" s="66" t="s">
        <v>4</v>
      </c>
      <c r="H229" s="69"/>
      <c r="I229" s="62">
        <v>600</v>
      </c>
      <c r="J229" s="63">
        <v>1352100</v>
      </c>
      <c r="K229" s="42"/>
    </row>
    <row r="230" spans="1:11" ht="36.75" customHeight="1">
      <c r="A230" s="10"/>
      <c r="B230" s="221">
        <v>300</v>
      </c>
      <c r="C230" s="221"/>
      <c r="D230" s="221"/>
      <c r="E230" s="221"/>
      <c r="F230" s="222"/>
      <c r="G230" s="66" t="s">
        <v>51</v>
      </c>
      <c r="H230" s="61" t="s">
        <v>419</v>
      </c>
      <c r="I230" s="62"/>
      <c r="J230" s="63">
        <f>J231+J233</f>
        <v>18249300</v>
      </c>
      <c r="K230" s="42"/>
    </row>
    <row r="231" spans="1:11" ht="32.25" customHeight="1">
      <c r="A231" s="10"/>
      <c r="B231" s="225" t="s">
        <v>49</v>
      </c>
      <c r="C231" s="225"/>
      <c r="D231" s="225"/>
      <c r="E231" s="225"/>
      <c r="F231" s="226"/>
      <c r="G231" s="66" t="s">
        <v>4</v>
      </c>
      <c r="H231" s="61"/>
      <c r="I231" s="62">
        <v>600</v>
      </c>
      <c r="J231" s="63">
        <v>18249300</v>
      </c>
      <c r="K231" s="42"/>
    </row>
    <row r="232" spans="1:11" ht="15" hidden="1">
      <c r="A232" s="10"/>
      <c r="B232" s="26"/>
      <c r="C232" s="26"/>
      <c r="D232" s="26"/>
      <c r="E232" s="26"/>
      <c r="F232" s="27"/>
      <c r="G232" s="66" t="s">
        <v>1</v>
      </c>
      <c r="H232" s="61"/>
      <c r="I232" s="62">
        <v>800</v>
      </c>
      <c r="J232" s="63">
        <v>1193899</v>
      </c>
      <c r="K232" s="42"/>
    </row>
    <row r="233" spans="1:11" ht="15" hidden="1">
      <c r="A233" s="10"/>
      <c r="B233" s="26"/>
      <c r="C233" s="26"/>
      <c r="D233" s="26"/>
      <c r="E233" s="26"/>
      <c r="F233" s="27"/>
      <c r="G233" s="66" t="s">
        <v>1</v>
      </c>
      <c r="H233" s="61"/>
      <c r="I233" s="62">
        <v>800</v>
      </c>
      <c r="J233" s="63">
        <v>0</v>
      </c>
      <c r="K233" s="42"/>
    </row>
    <row r="234" spans="1:11" ht="30.75">
      <c r="A234" s="10"/>
      <c r="B234" s="221">
        <v>800</v>
      </c>
      <c r="C234" s="221"/>
      <c r="D234" s="221"/>
      <c r="E234" s="221"/>
      <c r="F234" s="222"/>
      <c r="G234" s="66" t="s">
        <v>108</v>
      </c>
      <c r="H234" s="61" t="s">
        <v>600</v>
      </c>
      <c r="I234" s="62"/>
      <c r="J234" s="63">
        <f>J235</f>
        <v>8346400</v>
      </c>
      <c r="K234" s="42"/>
    </row>
    <row r="235" spans="1:11" ht="35.25" customHeight="1">
      <c r="A235" s="10"/>
      <c r="B235" s="225" t="s">
        <v>48</v>
      </c>
      <c r="C235" s="225"/>
      <c r="D235" s="225"/>
      <c r="E235" s="225"/>
      <c r="F235" s="226"/>
      <c r="G235" s="66" t="s">
        <v>4</v>
      </c>
      <c r="H235" s="69"/>
      <c r="I235" s="62">
        <v>600</v>
      </c>
      <c r="J235" s="63">
        <v>8346400</v>
      </c>
      <c r="K235" s="42"/>
    </row>
    <row r="236" spans="1:11" ht="15">
      <c r="A236" s="10"/>
      <c r="B236" s="223">
        <v>200</v>
      </c>
      <c r="C236" s="223"/>
      <c r="D236" s="223"/>
      <c r="E236" s="223"/>
      <c r="F236" s="224"/>
      <c r="G236" s="66" t="s">
        <v>109</v>
      </c>
      <c r="H236" s="61" t="s">
        <v>420</v>
      </c>
      <c r="I236" s="62"/>
      <c r="J236" s="63">
        <f>J237+J238+J239</f>
        <v>5990000</v>
      </c>
      <c r="K236" s="42"/>
    </row>
    <row r="237" spans="1:11" ht="80.25" customHeight="1">
      <c r="A237" s="10"/>
      <c r="B237" s="221">
        <v>300</v>
      </c>
      <c r="C237" s="221"/>
      <c r="D237" s="221"/>
      <c r="E237" s="221"/>
      <c r="F237" s="222"/>
      <c r="G237" s="66" t="s">
        <v>3</v>
      </c>
      <c r="H237" s="61" t="s">
        <v>0</v>
      </c>
      <c r="I237" s="62">
        <v>100</v>
      </c>
      <c r="J237" s="63">
        <v>5282500</v>
      </c>
      <c r="K237" s="42"/>
    </row>
    <row r="238" spans="1:11" ht="32.25" customHeight="1">
      <c r="A238" s="10"/>
      <c r="B238" s="225" t="s">
        <v>47</v>
      </c>
      <c r="C238" s="225"/>
      <c r="D238" s="225"/>
      <c r="E238" s="225"/>
      <c r="F238" s="226"/>
      <c r="G238" s="66" t="s">
        <v>691</v>
      </c>
      <c r="H238" s="61"/>
      <c r="I238" s="62">
        <v>200</v>
      </c>
      <c r="J238" s="63">
        <v>681500</v>
      </c>
      <c r="K238" s="42"/>
    </row>
    <row r="239" spans="1:11" ht="21" customHeight="1">
      <c r="A239" s="10"/>
      <c r="B239" s="221">
        <v>300</v>
      </c>
      <c r="C239" s="221"/>
      <c r="D239" s="221"/>
      <c r="E239" s="221"/>
      <c r="F239" s="222"/>
      <c r="G239" s="66" t="s">
        <v>1</v>
      </c>
      <c r="H239" s="61" t="s">
        <v>0</v>
      </c>
      <c r="I239" s="62">
        <v>800</v>
      </c>
      <c r="J239" s="63">
        <v>26000</v>
      </c>
      <c r="K239" s="42"/>
    </row>
    <row r="240" spans="1:11" ht="15.75" customHeight="1" hidden="1">
      <c r="A240" s="10"/>
      <c r="B240" s="26"/>
      <c r="C240" s="26"/>
      <c r="D240" s="26"/>
      <c r="E240" s="26"/>
      <c r="F240" s="27"/>
      <c r="G240" s="66"/>
      <c r="H240" s="69"/>
      <c r="I240" s="62"/>
      <c r="J240" s="63"/>
      <c r="K240" s="42"/>
    </row>
    <row r="241" spans="1:11" ht="15.75" customHeight="1" hidden="1">
      <c r="A241" s="10"/>
      <c r="B241" s="26"/>
      <c r="C241" s="26"/>
      <c r="D241" s="26"/>
      <c r="E241" s="26"/>
      <c r="F241" s="27"/>
      <c r="G241" s="66"/>
      <c r="H241" s="174"/>
      <c r="I241" s="62"/>
      <c r="J241" s="63"/>
      <c r="K241" s="42"/>
    </row>
    <row r="242" spans="1:11" ht="15.75" customHeight="1" hidden="1">
      <c r="A242" s="10"/>
      <c r="B242" s="26"/>
      <c r="C242" s="26"/>
      <c r="D242" s="26"/>
      <c r="E242" s="26"/>
      <c r="F242" s="27"/>
      <c r="G242" s="66"/>
      <c r="H242" s="61"/>
      <c r="I242" s="62"/>
      <c r="J242" s="63"/>
      <c r="K242" s="42"/>
    </row>
    <row r="243" spans="1:11" ht="46.5" hidden="1">
      <c r="A243" s="10"/>
      <c r="B243" s="26"/>
      <c r="C243" s="26"/>
      <c r="D243" s="26"/>
      <c r="E243" s="26"/>
      <c r="F243" s="27"/>
      <c r="G243" s="66" t="s">
        <v>164</v>
      </c>
      <c r="H243" s="61" t="s">
        <v>421</v>
      </c>
      <c r="I243" s="171"/>
      <c r="J243" s="63">
        <f>J244</f>
        <v>0</v>
      </c>
      <c r="K243" s="42"/>
    </row>
    <row r="244" spans="1:11" ht="30.75" hidden="1">
      <c r="A244" s="10"/>
      <c r="B244" s="26"/>
      <c r="C244" s="26"/>
      <c r="D244" s="26"/>
      <c r="E244" s="26"/>
      <c r="F244" s="27"/>
      <c r="G244" s="66" t="s">
        <v>4</v>
      </c>
      <c r="H244" s="69"/>
      <c r="I244" s="62">
        <v>600</v>
      </c>
      <c r="J244" s="63">
        <v>0</v>
      </c>
      <c r="K244" s="42"/>
    </row>
    <row r="245" spans="1:11" ht="30.75" hidden="1">
      <c r="A245" s="10"/>
      <c r="B245" s="26"/>
      <c r="C245" s="26"/>
      <c r="D245" s="26"/>
      <c r="E245" s="26"/>
      <c r="F245" s="27"/>
      <c r="G245" s="66" t="s">
        <v>276</v>
      </c>
      <c r="H245" s="69" t="s">
        <v>272</v>
      </c>
      <c r="I245" s="171"/>
      <c r="J245" s="63">
        <f>J246</f>
        <v>49679</v>
      </c>
      <c r="K245" s="42"/>
    </row>
    <row r="246" spans="1:11" ht="33.75" customHeight="1" hidden="1">
      <c r="A246" s="10"/>
      <c r="B246" s="26"/>
      <c r="C246" s="26"/>
      <c r="D246" s="26"/>
      <c r="E246" s="26"/>
      <c r="F246" s="27"/>
      <c r="G246" s="195" t="s">
        <v>4</v>
      </c>
      <c r="H246" s="196"/>
      <c r="I246" s="196">
        <v>600</v>
      </c>
      <c r="J246" s="197">
        <v>49679</v>
      </c>
      <c r="K246" s="42"/>
    </row>
    <row r="247" spans="1:11" ht="15" customHeight="1" hidden="1">
      <c r="A247" s="10"/>
      <c r="B247" s="26"/>
      <c r="C247" s="26"/>
      <c r="D247" s="26"/>
      <c r="E247" s="26"/>
      <c r="F247" s="27"/>
      <c r="G247" s="195" t="s">
        <v>278</v>
      </c>
      <c r="H247" s="175" t="s">
        <v>277</v>
      </c>
      <c r="I247" s="196"/>
      <c r="J247" s="63">
        <f>J248</f>
        <v>2586933</v>
      </c>
      <c r="K247" s="42"/>
    </row>
    <row r="248" spans="1:11" ht="33.75" customHeight="1" hidden="1">
      <c r="A248" s="10"/>
      <c r="B248" s="26"/>
      <c r="C248" s="26"/>
      <c r="D248" s="26"/>
      <c r="E248" s="26"/>
      <c r="F248" s="27"/>
      <c r="G248" s="195" t="s">
        <v>4</v>
      </c>
      <c r="H248" s="196"/>
      <c r="I248" s="196">
        <v>600</v>
      </c>
      <c r="J248" s="197">
        <v>2586933</v>
      </c>
      <c r="K248" s="42"/>
    </row>
    <row r="249" spans="1:11" ht="50.25" customHeight="1" hidden="1">
      <c r="A249" s="10"/>
      <c r="B249" s="225" t="s">
        <v>46</v>
      </c>
      <c r="C249" s="225"/>
      <c r="D249" s="225"/>
      <c r="E249" s="225"/>
      <c r="F249" s="226"/>
      <c r="G249" s="84" t="s">
        <v>335</v>
      </c>
      <c r="H249" s="69" t="s">
        <v>110</v>
      </c>
      <c r="I249" s="62"/>
      <c r="J249" s="63">
        <f>J250</f>
        <v>0</v>
      </c>
      <c r="K249" s="42"/>
    </row>
    <row r="250" spans="1:11" ht="46.5" hidden="1">
      <c r="A250" s="10"/>
      <c r="B250" s="221">
        <v>500</v>
      </c>
      <c r="C250" s="221"/>
      <c r="D250" s="221"/>
      <c r="E250" s="221"/>
      <c r="F250" s="222"/>
      <c r="G250" s="66" t="s">
        <v>336</v>
      </c>
      <c r="H250" s="69" t="s">
        <v>111</v>
      </c>
      <c r="I250" s="62"/>
      <c r="J250" s="63">
        <f>J252+J251</f>
        <v>0</v>
      </c>
      <c r="K250" s="42"/>
    </row>
    <row r="251" spans="1:11" ht="30.75" hidden="1">
      <c r="A251" s="10"/>
      <c r="B251" s="26"/>
      <c r="C251" s="26"/>
      <c r="D251" s="26"/>
      <c r="E251" s="26"/>
      <c r="F251" s="27"/>
      <c r="G251" s="66" t="s">
        <v>2</v>
      </c>
      <c r="H251" s="69"/>
      <c r="I251" s="62">
        <v>200</v>
      </c>
      <c r="J251" s="63">
        <v>0</v>
      </c>
      <c r="K251" s="42"/>
    </row>
    <row r="252" spans="1:11" ht="39" customHeight="1" hidden="1">
      <c r="A252" s="10"/>
      <c r="B252" s="26"/>
      <c r="C252" s="26"/>
      <c r="D252" s="26"/>
      <c r="E252" s="26"/>
      <c r="F252" s="27"/>
      <c r="G252" s="66" t="s">
        <v>4</v>
      </c>
      <c r="H252" s="69"/>
      <c r="I252" s="62">
        <v>600</v>
      </c>
      <c r="J252" s="63">
        <v>0</v>
      </c>
      <c r="K252" s="42"/>
    </row>
    <row r="253" spans="1:11" ht="54.75" customHeight="1" hidden="1">
      <c r="A253" s="10"/>
      <c r="B253" s="26"/>
      <c r="C253" s="26"/>
      <c r="D253" s="26"/>
      <c r="E253" s="26"/>
      <c r="F253" s="27"/>
      <c r="G253" s="85" t="s">
        <v>601</v>
      </c>
      <c r="H253" s="88" t="s">
        <v>529</v>
      </c>
      <c r="I253" s="62"/>
      <c r="J253" s="63">
        <f>J256+J258+J254</f>
        <v>0</v>
      </c>
      <c r="K253" s="42"/>
    </row>
    <row r="254" spans="1:11" ht="48.75" customHeight="1" hidden="1">
      <c r="A254" s="10"/>
      <c r="B254" s="26"/>
      <c r="C254" s="26"/>
      <c r="D254" s="26"/>
      <c r="E254" s="26"/>
      <c r="F254" s="27"/>
      <c r="G254" s="66" t="s">
        <v>598</v>
      </c>
      <c r="H254" s="69" t="s">
        <v>599</v>
      </c>
      <c r="I254" s="62"/>
      <c r="J254" s="63">
        <f>J255</f>
        <v>0</v>
      </c>
      <c r="K254" s="42"/>
    </row>
    <row r="255" spans="1:11" ht="38.25" customHeight="1" hidden="1">
      <c r="A255" s="10"/>
      <c r="B255" s="26"/>
      <c r="C255" s="26"/>
      <c r="D255" s="26"/>
      <c r="E255" s="26"/>
      <c r="F255" s="27"/>
      <c r="G255" s="66" t="s">
        <v>4</v>
      </c>
      <c r="H255" s="69"/>
      <c r="I255" s="62">
        <v>600</v>
      </c>
      <c r="J255" s="63">
        <v>0</v>
      </c>
      <c r="K255" s="42"/>
    </row>
    <row r="256" spans="1:11" ht="31.5" customHeight="1" hidden="1">
      <c r="A256" s="10"/>
      <c r="B256" s="26"/>
      <c r="C256" s="26"/>
      <c r="D256" s="26"/>
      <c r="E256" s="26"/>
      <c r="F256" s="27"/>
      <c r="G256" s="66" t="s">
        <v>572</v>
      </c>
      <c r="H256" s="69" t="s">
        <v>571</v>
      </c>
      <c r="I256" s="62"/>
      <c r="J256" s="63">
        <f>J257</f>
        <v>0</v>
      </c>
      <c r="K256" s="42"/>
    </row>
    <row r="257" spans="1:11" ht="32.25" customHeight="1" hidden="1">
      <c r="A257" s="10"/>
      <c r="B257" s="26"/>
      <c r="C257" s="26"/>
      <c r="D257" s="26"/>
      <c r="E257" s="26"/>
      <c r="F257" s="27"/>
      <c r="G257" s="66" t="s">
        <v>4</v>
      </c>
      <c r="H257" s="69"/>
      <c r="I257" s="62">
        <v>600</v>
      </c>
      <c r="J257" s="63">
        <v>0</v>
      </c>
      <c r="K257" s="42"/>
    </row>
    <row r="258" spans="1:11" ht="39" customHeight="1" hidden="1">
      <c r="A258" s="10"/>
      <c r="B258" s="26"/>
      <c r="C258" s="26"/>
      <c r="D258" s="26"/>
      <c r="E258" s="26"/>
      <c r="F258" s="27"/>
      <c r="G258" s="66" t="s">
        <v>531</v>
      </c>
      <c r="H258" s="69" t="s">
        <v>530</v>
      </c>
      <c r="I258" s="62"/>
      <c r="J258" s="63">
        <f>J259</f>
        <v>0</v>
      </c>
      <c r="K258" s="42"/>
    </row>
    <row r="259" spans="1:11" ht="39" customHeight="1" hidden="1">
      <c r="A259" s="10"/>
      <c r="B259" s="26"/>
      <c r="C259" s="26"/>
      <c r="D259" s="26"/>
      <c r="E259" s="26"/>
      <c r="F259" s="27"/>
      <c r="G259" s="66" t="s">
        <v>4</v>
      </c>
      <c r="H259" s="69"/>
      <c r="I259" s="62">
        <v>600</v>
      </c>
      <c r="J259" s="63"/>
      <c r="K259" s="42"/>
    </row>
    <row r="260" spans="1:11" ht="60">
      <c r="A260" s="10"/>
      <c r="B260" s="225" t="s">
        <v>45</v>
      </c>
      <c r="C260" s="225"/>
      <c r="D260" s="225"/>
      <c r="E260" s="225"/>
      <c r="F260" s="226"/>
      <c r="G260" s="84" t="s">
        <v>625</v>
      </c>
      <c r="H260" s="81" t="s">
        <v>427</v>
      </c>
      <c r="I260" s="62" t="s">
        <v>0</v>
      </c>
      <c r="J260" s="63">
        <f>J261</f>
        <v>125000</v>
      </c>
      <c r="K260" s="42"/>
    </row>
    <row r="261" spans="1:11" ht="55.5" customHeight="1">
      <c r="A261" s="10"/>
      <c r="B261" s="26"/>
      <c r="C261" s="26"/>
      <c r="D261" s="26"/>
      <c r="E261" s="26"/>
      <c r="F261" s="27"/>
      <c r="G261" s="85" t="s">
        <v>431</v>
      </c>
      <c r="H261" s="86" t="s">
        <v>428</v>
      </c>
      <c r="I261" s="62"/>
      <c r="J261" s="63">
        <f>J262</f>
        <v>125000</v>
      </c>
      <c r="K261" s="42"/>
    </row>
    <row r="262" spans="1:11" ht="81" customHeight="1">
      <c r="A262" s="10"/>
      <c r="B262" s="26"/>
      <c r="C262" s="26"/>
      <c r="D262" s="26"/>
      <c r="E262" s="26"/>
      <c r="F262" s="27"/>
      <c r="G262" s="66" t="s">
        <v>626</v>
      </c>
      <c r="H262" s="86" t="s">
        <v>429</v>
      </c>
      <c r="I262" s="62"/>
      <c r="J262" s="63">
        <f>J263+J264</f>
        <v>125000</v>
      </c>
      <c r="K262" s="42"/>
    </row>
    <row r="263" spans="1:11" ht="34.5" customHeight="1">
      <c r="A263" s="10"/>
      <c r="B263" s="26"/>
      <c r="C263" s="26"/>
      <c r="D263" s="26"/>
      <c r="E263" s="26"/>
      <c r="F263" s="27"/>
      <c r="G263" s="66" t="s">
        <v>691</v>
      </c>
      <c r="H263" s="69"/>
      <c r="I263" s="62">
        <v>200</v>
      </c>
      <c r="J263" s="63">
        <v>59000</v>
      </c>
      <c r="K263" s="42"/>
    </row>
    <row r="264" spans="1:11" ht="37.5" customHeight="1">
      <c r="A264" s="10"/>
      <c r="B264" s="221">
        <v>600</v>
      </c>
      <c r="C264" s="221"/>
      <c r="D264" s="221"/>
      <c r="E264" s="221"/>
      <c r="F264" s="222"/>
      <c r="G264" s="66" t="s">
        <v>4</v>
      </c>
      <c r="H264" s="69" t="s">
        <v>0</v>
      </c>
      <c r="I264" s="62">
        <v>600</v>
      </c>
      <c r="J264" s="63">
        <v>66000</v>
      </c>
      <c r="K264" s="42"/>
    </row>
    <row r="265" spans="1:11" ht="31.5" customHeight="1" hidden="1">
      <c r="A265" s="10"/>
      <c r="B265" s="26"/>
      <c r="C265" s="26"/>
      <c r="D265" s="26"/>
      <c r="E265" s="26"/>
      <c r="F265" s="27"/>
      <c r="G265" s="66" t="s">
        <v>123</v>
      </c>
      <c r="H265" s="86" t="s">
        <v>430</v>
      </c>
      <c r="I265" s="62"/>
      <c r="J265" s="63">
        <f>J266</f>
        <v>0</v>
      </c>
      <c r="K265" s="42"/>
    </row>
    <row r="266" spans="1:11" ht="35.25" customHeight="1" hidden="1">
      <c r="A266" s="10"/>
      <c r="B266" s="26"/>
      <c r="C266" s="26"/>
      <c r="D266" s="26"/>
      <c r="E266" s="26"/>
      <c r="F266" s="27"/>
      <c r="G266" s="66" t="s">
        <v>2</v>
      </c>
      <c r="H266" s="69"/>
      <c r="I266" s="62">
        <v>200</v>
      </c>
      <c r="J266" s="63">
        <v>0</v>
      </c>
      <c r="K266" s="42"/>
    </row>
    <row r="267" spans="1:11" ht="21" customHeight="1">
      <c r="A267" s="10"/>
      <c r="B267" s="225" t="s">
        <v>44</v>
      </c>
      <c r="C267" s="225"/>
      <c r="D267" s="225"/>
      <c r="E267" s="225"/>
      <c r="F267" s="226"/>
      <c r="G267" s="84" t="s">
        <v>627</v>
      </c>
      <c r="H267" s="81" t="s">
        <v>432</v>
      </c>
      <c r="I267" s="171" t="s">
        <v>0</v>
      </c>
      <c r="J267" s="63">
        <f>J268</f>
        <v>266000</v>
      </c>
      <c r="K267" s="42"/>
    </row>
    <row r="268" spans="1:11" ht="46.5" customHeight="1">
      <c r="A268" s="10"/>
      <c r="B268" s="26"/>
      <c r="C268" s="26"/>
      <c r="D268" s="26"/>
      <c r="E268" s="26"/>
      <c r="F268" s="27"/>
      <c r="G268" s="85" t="s">
        <v>434</v>
      </c>
      <c r="H268" s="86" t="s">
        <v>433</v>
      </c>
      <c r="I268" s="171"/>
      <c r="J268" s="63">
        <f>J269</f>
        <v>266000</v>
      </c>
      <c r="K268" s="42"/>
    </row>
    <row r="269" spans="1:11" ht="30.75">
      <c r="A269" s="10"/>
      <c r="B269" s="221">
        <v>800</v>
      </c>
      <c r="C269" s="221"/>
      <c r="D269" s="221"/>
      <c r="E269" s="221"/>
      <c r="F269" s="222"/>
      <c r="G269" s="66" t="s">
        <v>622</v>
      </c>
      <c r="H269" s="86" t="s">
        <v>435</v>
      </c>
      <c r="I269" s="62"/>
      <c r="J269" s="63">
        <f>J270+J271+J272</f>
        <v>266000</v>
      </c>
      <c r="K269" s="42"/>
    </row>
    <row r="270" spans="1:11" ht="30.75">
      <c r="A270" s="10"/>
      <c r="B270" s="26"/>
      <c r="C270" s="26"/>
      <c r="D270" s="26"/>
      <c r="E270" s="26"/>
      <c r="F270" s="27"/>
      <c r="G270" s="66" t="s">
        <v>691</v>
      </c>
      <c r="H270" s="69"/>
      <c r="I270" s="62">
        <v>200</v>
      </c>
      <c r="J270" s="63">
        <v>124000</v>
      </c>
      <c r="K270" s="42"/>
    </row>
    <row r="271" spans="1:11" ht="0" customHeight="1" hidden="1">
      <c r="A271" s="10"/>
      <c r="B271" s="26"/>
      <c r="C271" s="26"/>
      <c r="D271" s="26"/>
      <c r="E271" s="26"/>
      <c r="F271" s="27"/>
      <c r="G271" s="66"/>
      <c r="H271" s="69"/>
      <c r="I271" s="62"/>
      <c r="J271" s="63"/>
      <c r="K271" s="42"/>
    </row>
    <row r="272" spans="1:11" ht="35.25" customHeight="1">
      <c r="A272" s="10"/>
      <c r="B272" s="26"/>
      <c r="C272" s="26"/>
      <c r="D272" s="26"/>
      <c r="E272" s="26"/>
      <c r="F272" s="27"/>
      <c r="G272" s="66" t="s">
        <v>4</v>
      </c>
      <c r="H272" s="69"/>
      <c r="I272" s="62">
        <v>600</v>
      </c>
      <c r="J272" s="63">
        <v>142000</v>
      </c>
      <c r="K272" s="42"/>
    </row>
    <row r="273" spans="1:11" ht="30.75" hidden="1">
      <c r="A273" s="10"/>
      <c r="B273" s="245" t="s">
        <v>43</v>
      </c>
      <c r="C273" s="246"/>
      <c r="D273" s="246"/>
      <c r="E273" s="246"/>
      <c r="F273" s="247"/>
      <c r="G273" s="66" t="s">
        <v>134</v>
      </c>
      <c r="H273" s="69" t="s">
        <v>112</v>
      </c>
      <c r="I273" s="62" t="s">
        <v>0</v>
      </c>
      <c r="J273" s="169"/>
      <c r="K273" s="43"/>
    </row>
    <row r="274" spans="1:11" ht="0" customHeight="1" hidden="1">
      <c r="A274" s="10"/>
      <c r="B274" s="18"/>
      <c r="C274" s="18"/>
      <c r="D274" s="18"/>
      <c r="E274" s="18"/>
      <c r="F274" s="19"/>
      <c r="G274" s="66" t="s">
        <v>4</v>
      </c>
      <c r="H274" s="69"/>
      <c r="I274" s="62">
        <v>600</v>
      </c>
      <c r="J274" s="169"/>
      <c r="K274" s="43"/>
    </row>
    <row r="275" spans="1:11" ht="45">
      <c r="A275" s="10"/>
      <c r="B275" s="229" t="s">
        <v>42</v>
      </c>
      <c r="C275" s="229"/>
      <c r="D275" s="229"/>
      <c r="E275" s="229"/>
      <c r="F275" s="230"/>
      <c r="G275" s="84" t="s">
        <v>634</v>
      </c>
      <c r="H275" s="81" t="s">
        <v>436</v>
      </c>
      <c r="I275" s="171" t="s">
        <v>0</v>
      </c>
      <c r="J275" s="172">
        <f>J276+J287</f>
        <v>72760880</v>
      </c>
      <c r="K275" s="42"/>
    </row>
    <row r="276" spans="1:11" ht="48.75" customHeight="1">
      <c r="A276" s="10"/>
      <c r="B276" s="239" t="s">
        <v>41</v>
      </c>
      <c r="C276" s="239"/>
      <c r="D276" s="239"/>
      <c r="E276" s="239"/>
      <c r="F276" s="240"/>
      <c r="G276" s="84" t="s">
        <v>635</v>
      </c>
      <c r="H276" s="81" t="s">
        <v>437</v>
      </c>
      <c r="I276" s="62" t="s">
        <v>0</v>
      </c>
      <c r="J276" s="63">
        <f>J277</f>
        <v>68387820</v>
      </c>
      <c r="K276" s="42"/>
    </row>
    <row r="277" spans="1:11" ht="52.5" customHeight="1">
      <c r="A277" s="10"/>
      <c r="B277" s="20"/>
      <c r="C277" s="20"/>
      <c r="D277" s="20"/>
      <c r="E277" s="20"/>
      <c r="F277" s="21"/>
      <c r="G277" s="85" t="s">
        <v>508</v>
      </c>
      <c r="H277" s="86" t="s">
        <v>438</v>
      </c>
      <c r="I277" s="62"/>
      <c r="J277" s="63">
        <f>J278</f>
        <v>68387820</v>
      </c>
      <c r="K277" s="42"/>
    </row>
    <row r="278" spans="1:11" ht="51.75" customHeight="1">
      <c r="A278" s="10"/>
      <c r="B278" s="20"/>
      <c r="C278" s="20"/>
      <c r="D278" s="20"/>
      <c r="E278" s="20"/>
      <c r="F278" s="21"/>
      <c r="G278" s="66" t="s">
        <v>636</v>
      </c>
      <c r="H278" s="61" t="s">
        <v>439</v>
      </c>
      <c r="I278" s="62"/>
      <c r="J278" s="63">
        <f>J281+J286</f>
        <v>68387820</v>
      </c>
      <c r="K278" s="42"/>
    </row>
    <row r="279" spans="1:11" ht="34.5" customHeight="1" hidden="1">
      <c r="A279" s="10"/>
      <c r="B279" s="20"/>
      <c r="C279" s="20"/>
      <c r="D279" s="20"/>
      <c r="E279" s="20"/>
      <c r="F279" s="21"/>
      <c r="G279" s="66" t="s">
        <v>4</v>
      </c>
      <c r="H279" s="69"/>
      <c r="I279" s="62">
        <v>600</v>
      </c>
      <c r="J279" s="63"/>
      <c r="K279" s="42"/>
    </row>
    <row r="280" spans="1:11" ht="46.5" hidden="1">
      <c r="A280" s="10"/>
      <c r="B280" s="223" t="s">
        <v>40</v>
      </c>
      <c r="C280" s="223"/>
      <c r="D280" s="223"/>
      <c r="E280" s="223"/>
      <c r="F280" s="224"/>
      <c r="G280" s="66" t="s">
        <v>21</v>
      </c>
      <c r="H280" s="69"/>
      <c r="I280" s="62">
        <v>400</v>
      </c>
      <c r="J280" s="63">
        <v>0</v>
      </c>
      <c r="K280" s="42"/>
    </row>
    <row r="281" spans="1:11" ht="33" customHeight="1">
      <c r="A281" s="10"/>
      <c r="B281" s="24"/>
      <c r="C281" s="24"/>
      <c r="D281" s="24"/>
      <c r="E281" s="24"/>
      <c r="F281" s="25"/>
      <c r="G281" s="66" t="s">
        <v>693</v>
      </c>
      <c r="H281" s="69"/>
      <c r="I281" s="62">
        <v>400</v>
      </c>
      <c r="J281" s="63">
        <v>68387820</v>
      </c>
      <c r="K281" s="42"/>
    </row>
    <row r="282" spans="1:11" ht="45" customHeight="1" hidden="1">
      <c r="A282" s="10"/>
      <c r="B282" s="223" t="s">
        <v>39</v>
      </c>
      <c r="C282" s="223"/>
      <c r="D282" s="223"/>
      <c r="E282" s="223"/>
      <c r="F282" s="224"/>
      <c r="G282" s="66" t="s">
        <v>159</v>
      </c>
      <c r="H282" s="69" t="s">
        <v>264</v>
      </c>
      <c r="I282" s="62" t="s">
        <v>0</v>
      </c>
      <c r="J282" s="63">
        <f>J283</f>
        <v>18002800</v>
      </c>
      <c r="K282" s="42"/>
    </row>
    <row r="283" spans="1:11" ht="46.5" hidden="1">
      <c r="A283" s="10"/>
      <c r="B283" s="221">
        <v>500</v>
      </c>
      <c r="C283" s="221"/>
      <c r="D283" s="221"/>
      <c r="E283" s="221"/>
      <c r="F283" s="222"/>
      <c r="G283" s="66" t="s">
        <v>21</v>
      </c>
      <c r="H283" s="61" t="s">
        <v>0</v>
      </c>
      <c r="I283" s="62">
        <v>400</v>
      </c>
      <c r="J283" s="63">
        <v>18002800</v>
      </c>
      <c r="K283" s="42"/>
    </row>
    <row r="284" spans="1:11" ht="46.5" hidden="1">
      <c r="A284" s="10"/>
      <c r="B284" s="26"/>
      <c r="C284" s="26"/>
      <c r="D284" s="26"/>
      <c r="E284" s="26"/>
      <c r="F284" s="27"/>
      <c r="G284" s="66" t="s">
        <v>280</v>
      </c>
      <c r="H284" s="69" t="s">
        <v>279</v>
      </c>
      <c r="I284" s="62"/>
      <c r="J284" s="63">
        <f>J285</f>
        <v>3087000</v>
      </c>
      <c r="K284" s="42"/>
    </row>
    <row r="285" spans="1:11" ht="50.25" customHeight="1" hidden="1">
      <c r="A285" s="10"/>
      <c r="B285" s="26"/>
      <c r="C285" s="26"/>
      <c r="D285" s="26"/>
      <c r="E285" s="26"/>
      <c r="F285" s="27"/>
      <c r="G285" s="66" t="s">
        <v>21</v>
      </c>
      <c r="H285" s="61"/>
      <c r="I285" s="62">
        <v>400</v>
      </c>
      <c r="J285" s="63">
        <v>3087000</v>
      </c>
      <c r="K285" s="42"/>
    </row>
    <row r="286" spans="1:11" ht="23.25" customHeight="1" hidden="1">
      <c r="A286" s="10"/>
      <c r="B286" s="26"/>
      <c r="C286" s="26"/>
      <c r="D286" s="26"/>
      <c r="E286" s="26"/>
      <c r="F286" s="27"/>
      <c r="G286" s="177" t="s">
        <v>1</v>
      </c>
      <c r="H286" s="61"/>
      <c r="I286" s="62">
        <v>800</v>
      </c>
      <c r="J286" s="63">
        <v>0</v>
      </c>
      <c r="K286" s="42"/>
    </row>
    <row r="287" spans="1:11" ht="69.75" customHeight="1">
      <c r="A287" s="10"/>
      <c r="B287" s="26"/>
      <c r="C287" s="26"/>
      <c r="D287" s="26"/>
      <c r="E287" s="26"/>
      <c r="F287" s="27"/>
      <c r="G287" s="84" t="s">
        <v>632</v>
      </c>
      <c r="H287" s="81" t="s">
        <v>440</v>
      </c>
      <c r="I287" s="62"/>
      <c r="J287" s="63">
        <f>J288</f>
        <v>4373060</v>
      </c>
      <c r="K287" s="42"/>
    </row>
    <row r="288" spans="1:11" ht="48" customHeight="1">
      <c r="A288" s="10"/>
      <c r="B288" s="26"/>
      <c r="C288" s="26"/>
      <c r="D288" s="26"/>
      <c r="E288" s="26"/>
      <c r="F288" s="27"/>
      <c r="G288" s="85" t="s">
        <v>577</v>
      </c>
      <c r="H288" s="86" t="s">
        <v>441</v>
      </c>
      <c r="I288" s="62"/>
      <c r="J288" s="63">
        <f>J289</f>
        <v>4373060</v>
      </c>
      <c r="K288" s="42"/>
    </row>
    <row r="289" spans="1:11" ht="81" customHeight="1">
      <c r="A289" s="10"/>
      <c r="B289" s="26"/>
      <c r="C289" s="26"/>
      <c r="D289" s="26"/>
      <c r="E289" s="26"/>
      <c r="F289" s="27"/>
      <c r="G289" s="66" t="s">
        <v>633</v>
      </c>
      <c r="H289" s="61" t="s">
        <v>442</v>
      </c>
      <c r="I289" s="62"/>
      <c r="J289" s="63">
        <f>J290</f>
        <v>4373060</v>
      </c>
      <c r="K289" s="42"/>
    </row>
    <row r="290" spans="1:11" s="156" customFormat="1" ht="39.75" customHeight="1">
      <c r="A290" s="152"/>
      <c r="B290" s="162"/>
      <c r="C290" s="162"/>
      <c r="D290" s="162"/>
      <c r="E290" s="162"/>
      <c r="F290" s="163"/>
      <c r="G290" s="66" t="s">
        <v>4</v>
      </c>
      <c r="H290" s="69"/>
      <c r="I290" s="62">
        <v>600</v>
      </c>
      <c r="J290" s="63">
        <v>4373060</v>
      </c>
      <c r="K290" s="164"/>
    </row>
    <row r="291" spans="1:11" s="134" customFormat="1" ht="75">
      <c r="A291" s="132"/>
      <c r="B291" s="231" t="s">
        <v>38</v>
      </c>
      <c r="C291" s="231"/>
      <c r="D291" s="231"/>
      <c r="E291" s="231"/>
      <c r="F291" s="232"/>
      <c r="G291" s="84" t="s">
        <v>639</v>
      </c>
      <c r="H291" s="81" t="s">
        <v>443</v>
      </c>
      <c r="I291" s="171" t="s">
        <v>0</v>
      </c>
      <c r="J291" s="172">
        <f>J292</f>
        <v>2459000</v>
      </c>
      <c r="K291" s="133"/>
    </row>
    <row r="292" spans="1:11" s="134" customFormat="1" ht="68.25" customHeight="1">
      <c r="A292" s="132"/>
      <c r="B292" s="248" t="s">
        <v>37</v>
      </c>
      <c r="C292" s="248"/>
      <c r="D292" s="248"/>
      <c r="E292" s="248"/>
      <c r="F292" s="249"/>
      <c r="G292" s="66" t="s">
        <v>640</v>
      </c>
      <c r="H292" s="61" t="s">
        <v>444</v>
      </c>
      <c r="I292" s="62" t="s">
        <v>0</v>
      </c>
      <c r="J292" s="63">
        <f>SUM(J293+J298)</f>
        <v>2459000</v>
      </c>
      <c r="K292" s="133"/>
    </row>
    <row r="293" spans="1:11" s="134" customFormat="1" ht="70.5" customHeight="1">
      <c r="A293" s="132"/>
      <c r="B293" s="135"/>
      <c r="C293" s="135"/>
      <c r="D293" s="135"/>
      <c r="E293" s="135"/>
      <c r="F293" s="136"/>
      <c r="G293" s="85" t="s">
        <v>641</v>
      </c>
      <c r="H293" s="86" t="s">
        <v>445</v>
      </c>
      <c r="I293" s="62"/>
      <c r="J293" s="63">
        <f>J294+J296</f>
        <v>2459000</v>
      </c>
      <c r="K293" s="133"/>
    </row>
    <row r="294" spans="1:11" s="134" customFormat="1" ht="61.5">
      <c r="A294" s="132"/>
      <c r="B294" s="135"/>
      <c r="C294" s="135"/>
      <c r="D294" s="135"/>
      <c r="E294" s="135"/>
      <c r="F294" s="136"/>
      <c r="G294" s="66" t="s">
        <v>643</v>
      </c>
      <c r="H294" s="61" t="s">
        <v>642</v>
      </c>
      <c r="I294" s="62"/>
      <c r="J294" s="63">
        <f>J295</f>
        <v>123000</v>
      </c>
      <c r="K294" s="133"/>
    </row>
    <row r="295" spans="1:11" s="134" customFormat="1" ht="30.75">
      <c r="A295" s="132"/>
      <c r="B295" s="135"/>
      <c r="C295" s="135"/>
      <c r="D295" s="135"/>
      <c r="E295" s="135"/>
      <c r="F295" s="136"/>
      <c r="G295" s="66" t="s">
        <v>694</v>
      </c>
      <c r="H295" s="61"/>
      <c r="I295" s="62">
        <v>400</v>
      </c>
      <c r="J295" s="63">
        <v>123000</v>
      </c>
      <c r="K295" s="133"/>
    </row>
    <row r="296" spans="1:11" s="134" customFormat="1" ht="30.75">
      <c r="A296" s="132"/>
      <c r="B296" s="137"/>
      <c r="C296" s="137"/>
      <c r="D296" s="137"/>
      <c r="E296" s="137"/>
      <c r="F296" s="138"/>
      <c r="G296" s="66" t="s">
        <v>612</v>
      </c>
      <c r="H296" s="61" t="s">
        <v>613</v>
      </c>
      <c r="I296" s="62"/>
      <c r="J296" s="63">
        <f>SUM(J297)</f>
        <v>2336000</v>
      </c>
      <c r="K296" s="133"/>
    </row>
    <row r="297" spans="1:11" s="134" customFormat="1" ht="30.75">
      <c r="A297" s="132"/>
      <c r="B297" s="137"/>
      <c r="C297" s="137"/>
      <c r="D297" s="137"/>
      <c r="E297" s="137"/>
      <c r="F297" s="138"/>
      <c r="G297" s="66" t="s">
        <v>694</v>
      </c>
      <c r="H297" s="61"/>
      <c r="I297" s="62">
        <v>400</v>
      </c>
      <c r="J297" s="63">
        <v>2336000</v>
      </c>
      <c r="K297" s="133"/>
    </row>
    <row r="298" spans="1:11" s="134" customFormat="1" ht="30.75" hidden="1">
      <c r="A298" s="132"/>
      <c r="B298" s="137"/>
      <c r="C298" s="137"/>
      <c r="D298" s="137"/>
      <c r="E298" s="137"/>
      <c r="F298" s="138"/>
      <c r="G298" s="85" t="s">
        <v>644</v>
      </c>
      <c r="H298" s="61" t="s">
        <v>645</v>
      </c>
      <c r="I298" s="62"/>
      <c r="J298" s="63">
        <f>SUM(J299+J301)</f>
        <v>0</v>
      </c>
      <c r="K298" s="133"/>
    </row>
    <row r="299" spans="1:11" s="134" customFormat="1" ht="46.5" hidden="1">
      <c r="A299" s="132"/>
      <c r="B299" s="137"/>
      <c r="C299" s="137"/>
      <c r="D299" s="137"/>
      <c r="E299" s="137"/>
      <c r="F299" s="138"/>
      <c r="G299" s="66" t="s">
        <v>646</v>
      </c>
      <c r="H299" s="61" t="s">
        <v>647</v>
      </c>
      <c r="I299" s="62"/>
      <c r="J299" s="63">
        <f>SUM(J300)</f>
        <v>0</v>
      </c>
      <c r="K299" s="133"/>
    </row>
    <row r="300" spans="1:11" s="134" customFormat="1" ht="60.75" customHeight="1" hidden="1">
      <c r="A300" s="132"/>
      <c r="B300" s="137"/>
      <c r="C300" s="137"/>
      <c r="D300" s="137"/>
      <c r="E300" s="137"/>
      <c r="F300" s="138"/>
      <c r="G300" s="66" t="s">
        <v>21</v>
      </c>
      <c r="H300" s="61"/>
      <c r="I300" s="62">
        <v>400</v>
      </c>
      <c r="J300" s="63">
        <v>0</v>
      </c>
      <c r="K300" s="133"/>
    </row>
    <row r="301" spans="1:11" s="134" customFormat="1" ht="39.75" customHeight="1" hidden="1">
      <c r="A301" s="132"/>
      <c r="B301" s="137"/>
      <c r="C301" s="137"/>
      <c r="D301" s="137"/>
      <c r="E301" s="137"/>
      <c r="F301" s="138"/>
      <c r="G301" s="66" t="s">
        <v>611</v>
      </c>
      <c r="H301" s="61" t="s">
        <v>648</v>
      </c>
      <c r="I301" s="62"/>
      <c r="J301" s="63">
        <f>SUM(J302)</f>
        <v>0</v>
      </c>
      <c r="K301" s="133"/>
    </row>
    <row r="302" spans="1:11" s="134" customFormat="1" ht="57.75" customHeight="1" hidden="1">
      <c r="A302" s="132"/>
      <c r="B302" s="137"/>
      <c r="C302" s="137"/>
      <c r="D302" s="137"/>
      <c r="E302" s="137"/>
      <c r="F302" s="138"/>
      <c r="G302" s="66" t="s">
        <v>21</v>
      </c>
      <c r="H302" s="61"/>
      <c r="I302" s="62">
        <v>400</v>
      </c>
      <c r="J302" s="63">
        <v>0</v>
      </c>
      <c r="K302" s="133"/>
    </row>
    <row r="303" spans="1:11" s="141" customFormat="1" ht="60">
      <c r="A303" s="139"/>
      <c r="B303" s="256" t="s">
        <v>36</v>
      </c>
      <c r="C303" s="256"/>
      <c r="D303" s="256"/>
      <c r="E303" s="256"/>
      <c r="F303" s="257"/>
      <c r="G303" s="84" t="s">
        <v>668</v>
      </c>
      <c r="H303" s="81" t="s">
        <v>446</v>
      </c>
      <c r="I303" s="171" t="s">
        <v>308</v>
      </c>
      <c r="J303" s="172">
        <f>J304</f>
        <v>100000</v>
      </c>
      <c r="K303" s="140"/>
    </row>
    <row r="304" spans="1:11" s="141" customFormat="1" ht="64.5" customHeight="1">
      <c r="A304" s="139"/>
      <c r="B304" s="258" t="s">
        <v>35</v>
      </c>
      <c r="C304" s="258"/>
      <c r="D304" s="258"/>
      <c r="E304" s="258"/>
      <c r="F304" s="259"/>
      <c r="G304" s="66" t="s">
        <v>591</v>
      </c>
      <c r="H304" s="61" t="s">
        <v>447</v>
      </c>
      <c r="I304" s="62" t="s">
        <v>0</v>
      </c>
      <c r="J304" s="63">
        <f>J305+J309</f>
        <v>100000</v>
      </c>
      <c r="K304" s="142"/>
    </row>
    <row r="305" spans="1:11" s="141" customFormat="1" ht="49.5" customHeight="1">
      <c r="A305" s="139"/>
      <c r="B305" s="143"/>
      <c r="C305" s="143"/>
      <c r="D305" s="143"/>
      <c r="E305" s="143"/>
      <c r="F305" s="144"/>
      <c r="G305" s="85" t="s">
        <v>449</v>
      </c>
      <c r="H305" s="86" t="s">
        <v>448</v>
      </c>
      <c r="I305" s="62"/>
      <c r="J305" s="63">
        <f>J306</f>
        <v>100000</v>
      </c>
      <c r="K305" s="142"/>
    </row>
    <row r="306" spans="1:11" ht="66" customHeight="1">
      <c r="A306" s="10"/>
      <c r="B306" s="20"/>
      <c r="C306" s="20"/>
      <c r="D306" s="20"/>
      <c r="E306" s="20"/>
      <c r="F306" s="21"/>
      <c r="G306" s="66" t="s">
        <v>592</v>
      </c>
      <c r="H306" s="61" t="s">
        <v>450</v>
      </c>
      <c r="I306" s="62"/>
      <c r="J306" s="63">
        <f>J307+J308</f>
        <v>100000</v>
      </c>
      <c r="K306" s="43"/>
    </row>
    <row r="307" spans="1:11" ht="30.75">
      <c r="A307" s="10"/>
      <c r="B307" s="223" t="s">
        <v>34</v>
      </c>
      <c r="C307" s="223"/>
      <c r="D307" s="223"/>
      <c r="E307" s="223"/>
      <c r="F307" s="224"/>
      <c r="G307" s="177" t="s">
        <v>691</v>
      </c>
      <c r="H307" s="181"/>
      <c r="I307" s="179">
        <v>200</v>
      </c>
      <c r="J307" s="180">
        <v>50000</v>
      </c>
      <c r="K307" s="42"/>
    </row>
    <row r="308" spans="1:11" ht="15">
      <c r="A308" s="10"/>
      <c r="B308" s="26"/>
      <c r="C308" s="26"/>
      <c r="D308" s="26"/>
      <c r="E308" s="26"/>
      <c r="F308" s="27"/>
      <c r="G308" s="177" t="s">
        <v>1</v>
      </c>
      <c r="H308" s="181"/>
      <c r="I308" s="179">
        <v>800</v>
      </c>
      <c r="J308" s="180">
        <v>50000</v>
      </c>
      <c r="K308" s="42"/>
    </row>
    <row r="309" spans="1:11" ht="33" customHeight="1" hidden="1">
      <c r="A309" s="10"/>
      <c r="B309" s="26"/>
      <c r="C309" s="26"/>
      <c r="D309" s="26"/>
      <c r="E309" s="26"/>
      <c r="F309" s="27"/>
      <c r="G309" s="198" t="s">
        <v>552</v>
      </c>
      <c r="H309" s="86" t="s">
        <v>550</v>
      </c>
      <c r="I309" s="179"/>
      <c r="J309" s="180">
        <f>J310</f>
        <v>0</v>
      </c>
      <c r="K309" s="42"/>
    </row>
    <row r="310" spans="1:11" ht="30.75" hidden="1">
      <c r="A310" s="10"/>
      <c r="B310" s="26"/>
      <c r="C310" s="26"/>
      <c r="D310" s="26"/>
      <c r="E310" s="26"/>
      <c r="F310" s="27"/>
      <c r="G310" s="177" t="s">
        <v>554</v>
      </c>
      <c r="H310" s="61" t="s">
        <v>553</v>
      </c>
      <c r="I310" s="179"/>
      <c r="J310" s="180">
        <f>J311</f>
        <v>0</v>
      </c>
      <c r="K310" s="42"/>
    </row>
    <row r="311" spans="1:11" ht="30.75" hidden="1">
      <c r="A311" s="10"/>
      <c r="B311" s="26"/>
      <c r="C311" s="26"/>
      <c r="D311" s="26"/>
      <c r="E311" s="26"/>
      <c r="F311" s="27"/>
      <c r="G311" s="177" t="s">
        <v>2</v>
      </c>
      <c r="H311" s="86"/>
      <c r="I311" s="179">
        <v>200</v>
      </c>
      <c r="J311" s="180">
        <v>0</v>
      </c>
      <c r="K311" s="42"/>
    </row>
    <row r="312" spans="1:11" s="141" customFormat="1" ht="31.5" customHeight="1">
      <c r="A312" s="139"/>
      <c r="B312" s="145"/>
      <c r="C312" s="145"/>
      <c r="D312" s="145"/>
      <c r="E312" s="145"/>
      <c r="F312" s="146"/>
      <c r="G312" s="182" t="s">
        <v>593</v>
      </c>
      <c r="H312" s="81" t="s">
        <v>519</v>
      </c>
      <c r="I312" s="183"/>
      <c r="J312" s="184">
        <f>J313</f>
        <v>27000</v>
      </c>
      <c r="K312" s="140"/>
    </row>
    <row r="313" spans="1:11" s="141" customFormat="1" ht="48.75" customHeight="1">
      <c r="A313" s="139"/>
      <c r="B313" s="145"/>
      <c r="C313" s="145"/>
      <c r="D313" s="145"/>
      <c r="E313" s="145"/>
      <c r="F313" s="146"/>
      <c r="G313" s="185" t="s">
        <v>594</v>
      </c>
      <c r="H313" s="81" t="s">
        <v>520</v>
      </c>
      <c r="I313" s="186"/>
      <c r="J313" s="187">
        <f>J314</f>
        <v>27000</v>
      </c>
      <c r="K313" s="140"/>
    </row>
    <row r="314" spans="1:11" s="74" customFormat="1" ht="49.5" customHeight="1">
      <c r="A314" s="70"/>
      <c r="B314" s="71"/>
      <c r="C314" s="71"/>
      <c r="D314" s="71"/>
      <c r="E314" s="71"/>
      <c r="F314" s="72"/>
      <c r="G314" s="190" t="s">
        <v>551</v>
      </c>
      <c r="H314" s="86" t="s">
        <v>521</v>
      </c>
      <c r="I314" s="186"/>
      <c r="J314" s="187">
        <f>J315</f>
        <v>27000</v>
      </c>
      <c r="K314" s="73"/>
    </row>
    <row r="315" spans="1:11" s="74" customFormat="1" ht="52.5" customHeight="1">
      <c r="A315" s="70"/>
      <c r="B315" s="71"/>
      <c r="C315" s="71"/>
      <c r="D315" s="71"/>
      <c r="E315" s="71"/>
      <c r="F315" s="72"/>
      <c r="G315" s="185" t="s">
        <v>595</v>
      </c>
      <c r="H315" s="61" t="s">
        <v>522</v>
      </c>
      <c r="I315" s="186"/>
      <c r="J315" s="187">
        <f>J316</f>
        <v>27000</v>
      </c>
      <c r="K315" s="73"/>
    </row>
    <row r="316" spans="1:11" s="74" customFormat="1" ht="15">
      <c r="A316" s="70"/>
      <c r="B316" s="71"/>
      <c r="C316" s="71"/>
      <c r="D316" s="71"/>
      <c r="E316" s="71"/>
      <c r="F316" s="72"/>
      <c r="G316" s="185" t="s">
        <v>1</v>
      </c>
      <c r="H316" s="186"/>
      <c r="I316" s="186">
        <v>800</v>
      </c>
      <c r="J316" s="187">
        <v>27000</v>
      </c>
      <c r="K316" s="73"/>
    </row>
    <row r="317" spans="1:11" ht="77.25" hidden="1">
      <c r="A317" s="10"/>
      <c r="B317" s="26"/>
      <c r="C317" s="26"/>
      <c r="D317" s="26"/>
      <c r="E317" s="26"/>
      <c r="F317" s="27"/>
      <c r="G317" s="199" t="s">
        <v>284</v>
      </c>
      <c r="H317" s="200" t="s">
        <v>283</v>
      </c>
      <c r="I317" s="201"/>
      <c r="J317" s="202">
        <f>J318</f>
        <v>0</v>
      </c>
      <c r="K317" s="42"/>
    </row>
    <row r="318" spans="1:11" ht="15" hidden="1">
      <c r="A318" s="10"/>
      <c r="B318" s="26"/>
      <c r="C318" s="26"/>
      <c r="D318" s="26"/>
      <c r="E318" s="26"/>
      <c r="F318" s="27"/>
      <c r="G318" s="66" t="s">
        <v>1</v>
      </c>
      <c r="H318" s="201"/>
      <c r="I318" s="201">
        <v>800</v>
      </c>
      <c r="J318" s="202"/>
      <c r="K318" s="42"/>
    </row>
    <row r="319" spans="1:11" ht="77.25" hidden="1">
      <c r="A319" s="10"/>
      <c r="B319" s="26"/>
      <c r="C319" s="26"/>
      <c r="D319" s="26"/>
      <c r="E319" s="26"/>
      <c r="F319" s="27"/>
      <c r="G319" s="199" t="s">
        <v>282</v>
      </c>
      <c r="H319" s="200" t="s">
        <v>281</v>
      </c>
      <c r="I319" s="201"/>
      <c r="J319" s="202">
        <f>J320</f>
        <v>0</v>
      </c>
      <c r="K319" s="42"/>
    </row>
    <row r="320" spans="1:11" ht="15" hidden="1">
      <c r="A320" s="10"/>
      <c r="B320" s="26"/>
      <c r="C320" s="26"/>
      <c r="D320" s="26"/>
      <c r="E320" s="26"/>
      <c r="F320" s="27"/>
      <c r="G320" s="66" t="s">
        <v>1</v>
      </c>
      <c r="H320" s="186"/>
      <c r="I320" s="201">
        <v>800</v>
      </c>
      <c r="J320" s="202"/>
      <c r="K320" s="42"/>
    </row>
    <row r="321" spans="1:11" s="74" customFormat="1" ht="49.5" customHeight="1">
      <c r="A321" s="70"/>
      <c r="B321" s="235" t="s">
        <v>33</v>
      </c>
      <c r="C321" s="235"/>
      <c r="D321" s="235"/>
      <c r="E321" s="235"/>
      <c r="F321" s="236"/>
      <c r="G321" s="80" t="s">
        <v>628</v>
      </c>
      <c r="H321" s="81" t="s">
        <v>455</v>
      </c>
      <c r="I321" s="82" t="s">
        <v>0</v>
      </c>
      <c r="J321" s="83">
        <f>J322+J330+J336</f>
        <v>7900339.109999999</v>
      </c>
      <c r="K321" s="73"/>
    </row>
    <row r="322" spans="1:11" s="74" customFormat="1" ht="45">
      <c r="A322" s="70"/>
      <c r="B322" s="254" t="s">
        <v>32</v>
      </c>
      <c r="C322" s="254"/>
      <c r="D322" s="254"/>
      <c r="E322" s="254"/>
      <c r="F322" s="255"/>
      <c r="G322" s="84" t="s">
        <v>629</v>
      </c>
      <c r="H322" s="81" t="s">
        <v>456</v>
      </c>
      <c r="I322" s="62" t="s">
        <v>0</v>
      </c>
      <c r="J322" s="63">
        <f>J323</f>
        <v>180000</v>
      </c>
      <c r="K322" s="75"/>
    </row>
    <row r="323" spans="1:11" s="74" customFormat="1" ht="55.5" customHeight="1">
      <c r="A323" s="70"/>
      <c r="B323" s="78"/>
      <c r="C323" s="78"/>
      <c r="D323" s="78"/>
      <c r="E323" s="78"/>
      <c r="F323" s="79"/>
      <c r="G323" s="85" t="s">
        <v>458</v>
      </c>
      <c r="H323" s="86" t="s">
        <v>457</v>
      </c>
      <c r="I323" s="62"/>
      <c r="J323" s="63">
        <f>J324+J328</f>
        <v>180000</v>
      </c>
      <c r="K323" s="75"/>
    </row>
    <row r="324" spans="1:11" s="74" customFormat="1" ht="46.5">
      <c r="A324" s="70"/>
      <c r="B324" s="243" t="s">
        <v>31</v>
      </c>
      <c r="C324" s="243"/>
      <c r="D324" s="243"/>
      <c r="E324" s="243"/>
      <c r="F324" s="244"/>
      <c r="G324" s="66" t="s">
        <v>630</v>
      </c>
      <c r="H324" s="61" t="s">
        <v>459</v>
      </c>
      <c r="I324" s="62" t="s">
        <v>0</v>
      </c>
      <c r="J324" s="63">
        <f>J325</f>
        <v>180000</v>
      </c>
      <c r="K324" s="73"/>
    </row>
    <row r="325" spans="1:11" s="74" customFormat="1" ht="30.75">
      <c r="A325" s="70"/>
      <c r="B325" s="243">
        <v>200</v>
      </c>
      <c r="C325" s="243"/>
      <c r="D325" s="243"/>
      <c r="E325" s="243"/>
      <c r="F325" s="244"/>
      <c r="G325" s="66" t="s">
        <v>691</v>
      </c>
      <c r="H325" s="61" t="s">
        <v>0</v>
      </c>
      <c r="I325" s="62">
        <v>200</v>
      </c>
      <c r="J325" s="63">
        <v>180000</v>
      </c>
      <c r="K325" s="73"/>
    </row>
    <row r="326" spans="1:11" ht="30.75" hidden="1">
      <c r="A326" s="10"/>
      <c r="B326" s="26"/>
      <c r="C326" s="26"/>
      <c r="D326" s="26"/>
      <c r="E326" s="26"/>
      <c r="F326" s="27"/>
      <c r="G326" s="66" t="s">
        <v>297</v>
      </c>
      <c r="H326" s="69" t="s">
        <v>296</v>
      </c>
      <c r="I326" s="62"/>
      <c r="J326" s="63"/>
      <c r="K326" s="42"/>
    </row>
    <row r="327" spans="1:11" ht="30.75" hidden="1">
      <c r="A327" s="10"/>
      <c r="B327" s="26"/>
      <c r="C327" s="26"/>
      <c r="D327" s="26"/>
      <c r="E327" s="26"/>
      <c r="F327" s="27"/>
      <c r="G327" s="66" t="s">
        <v>2</v>
      </c>
      <c r="H327" s="61"/>
      <c r="I327" s="62">
        <v>200</v>
      </c>
      <c r="J327" s="63">
        <v>50000</v>
      </c>
      <c r="K327" s="42"/>
    </row>
    <row r="328" spans="1:11" ht="46.5" hidden="1">
      <c r="A328" s="10"/>
      <c r="B328" s="26"/>
      <c r="C328" s="26"/>
      <c r="D328" s="26"/>
      <c r="E328" s="26"/>
      <c r="F328" s="27"/>
      <c r="G328" s="66" t="s">
        <v>563</v>
      </c>
      <c r="H328" s="61" t="s">
        <v>562</v>
      </c>
      <c r="I328" s="62"/>
      <c r="J328" s="63">
        <f>J329</f>
        <v>0</v>
      </c>
      <c r="K328" s="42"/>
    </row>
    <row r="329" spans="1:11" ht="30.75" hidden="1">
      <c r="A329" s="10"/>
      <c r="B329" s="26"/>
      <c r="C329" s="26"/>
      <c r="D329" s="26"/>
      <c r="E329" s="26"/>
      <c r="F329" s="27"/>
      <c r="G329" s="66" t="s">
        <v>4</v>
      </c>
      <c r="H329" s="61"/>
      <c r="I329" s="62">
        <v>200</v>
      </c>
      <c r="J329" s="63">
        <v>0</v>
      </c>
      <c r="K329" s="42"/>
    </row>
    <row r="330" spans="1:11" s="74" customFormat="1" ht="64.5" customHeight="1">
      <c r="A330" s="70"/>
      <c r="B330" s="254" t="s">
        <v>30</v>
      </c>
      <c r="C330" s="254"/>
      <c r="D330" s="254"/>
      <c r="E330" s="254"/>
      <c r="F330" s="255"/>
      <c r="G330" s="84" t="s">
        <v>669</v>
      </c>
      <c r="H330" s="81" t="s">
        <v>460</v>
      </c>
      <c r="I330" s="62" t="s">
        <v>0</v>
      </c>
      <c r="J330" s="63">
        <f>J331</f>
        <v>7335339.109999999</v>
      </c>
      <c r="K330" s="73"/>
    </row>
    <row r="331" spans="1:11" s="74" customFormat="1" ht="69.75" customHeight="1">
      <c r="A331" s="70"/>
      <c r="B331" s="78"/>
      <c r="C331" s="78"/>
      <c r="D331" s="78"/>
      <c r="E331" s="78"/>
      <c r="F331" s="79"/>
      <c r="G331" s="85" t="s">
        <v>509</v>
      </c>
      <c r="H331" s="86" t="s">
        <v>461</v>
      </c>
      <c r="I331" s="62"/>
      <c r="J331" s="63">
        <f>J332</f>
        <v>7335339.109999999</v>
      </c>
      <c r="K331" s="73"/>
    </row>
    <row r="332" spans="1:11" s="74" customFormat="1" ht="69.75" customHeight="1">
      <c r="A332" s="70"/>
      <c r="B332" s="243" t="s">
        <v>29</v>
      </c>
      <c r="C332" s="243"/>
      <c r="D332" s="243"/>
      <c r="E332" s="243"/>
      <c r="F332" s="244"/>
      <c r="G332" s="66" t="s">
        <v>684</v>
      </c>
      <c r="H332" s="61" t="s">
        <v>462</v>
      </c>
      <c r="I332" s="62" t="s">
        <v>0</v>
      </c>
      <c r="J332" s="63">
        <f>J333+J334+J335</f>
        <v>7335339.109999999</v>
      </c>
      <c r="K332" s="73"/>
    </row>
    <row r="333" spans="1:11" s="74" customFormat="1" ht="78" customHeight="1">
      <c r="A333" s="70"/>
      <c r="B333" s="76"/>
      <c r="C333" s="76"/>
      <c r="D333" s="76"/>
      <c r="E333" s="76"/>
      <c r="F333" s="77"/>
      <c r="G333" s="66" t="s">
        <v>3</v>
      </c>
      <c r="H333" s="69"/>
      <c r="I333" s="62">
        <v>100</v>
      </c>
      <c r="J333" s="63">
        <v>4639199.17</v>
      </c>
      <c r="K333" s="73"/>
    </row>
    <row r="334" spans="1:11" s="74" customFormat="1" ht="37.5" customHeight="1">
      <c r="A334" s="70"/>
      <c r="B334" s="76"/>
      <c r="C334" s="76"/>
      <c r="D334" s="76"/>
      <c r="E334" s="76"/>
      <c r="F334" s="77"/>
      <c r="G334" s="66" t="s">
        <v>691</v>
      </c>
      <c r="H334" s="69"/>
      <c r="I334" s="62">
        <v>200</v>
      </c>
      <c r="J334" s="63">
        <v>2483739.94</v>
      </c>
      <c r="K334" s="73"/>
    </row>
    <row r="335" spans="1:11" s="74" customFormat="1" ht="18.75" customHeight="1">
      <c r="A335" s="70"/>
      <c r="B335" s="76"/>
      <c r="C335" s="76"/>
      <c r="D335" s="76"/>
      <c r="E335" s="76"/>
      <c r="F335" s="77"/>
      <c r="G335" s="66" t="s">
        <v>1</v>
      </c>
      <c r="H335" s="69"/>
      <c r="I335" s="62">
        <v>800</v>
      </c>
      <c r="J335" s="63">
        <v>212400</v>
      </c>
      <c r="K335" s="73"/>
    </row>
    <row r="336" spans="1:11" s="74" customFormat="1" ht="63" customHeight="1">
      <c r="A336" s="70"/>
      <c r="B336" s="71"/>
      <c r="C336" s="71"/>
      <c r="D336" s="71"/>
      <c r="E336" s="71"/>
      <c r="F336" s="72"/>
      <c r="G336" s="87" t="s">
        <v>631</v>
      </c>
      <c r="H336" s="81" t="s">
        <v>463</v>
      </c>
      <c r="I336" s="62"/>
      <c r="J336" s="63">
        <f>J337</f>
        <v>385000</v>
      </c>
      <c r="K336" s="73"/>
    </row>
    <row r="337" spans="1:11" s="74" customFormat="1" ht="34.5" customHeight="1">
      <c r="A337" s="70"/>
      <c r="B337" s="71"/>
      <c r="C337" s="71"/>
      <c r="D337" s="71"/>
      <c r="E337" s="71"/>
      <c r="F337" s="72"/>
      <c r="G337" s="85" t="s">
        <v>515</v>
      </c>
      <c r="H337" s="86" t="s">
        <v>464</v>
      </c>
      <c r="I337" s="62"/>
      <c r="J337" s="63">
        <f>J338+J356</f>
        <v>385000</v>
      </c>
      <c r="K337" s="73"/>
    </row>
    <row r="338" spans="1:11" s="74" customFormat="1" ht="99.75" customHeight="1">
      <c r="A338" s="70"/>
      <c r="B338" s="71"/>
      <c r="C338" s="71"/>
      <c r="D338" s="71"/>
      <c r="E338" s="71"/>
      <c r="F338" s="72"/>
      <c r="G338" s="167" t="s">
        <v>649</v>
      </c>
      <c r="H338" s="61" t="s">
        <v>465</v>
      </c>
      <c r="I338" s="62"/>
      <c r="J338" s="63">
        <f>J339</f>
        <v>385000</v>
      </c>
      <c r="K338" s="73"/>
    </row>
    <row r="339" spans="1:11" s="74" customFormat="1" ht="31.5" customHeight="1">
      <c r="A339" s="70"/>
      <c r="B339" s="71"/>
      <c r="C339" s="71"/>
      <c r="D339" s="71"/>
      <c r="E339" s="71"/>
      <c r="F339" s="72"/>
      <c r="G339" s="66" t="s">
        <v>691</v>
      </c>
      <c r="H339" s="69"/>
      <c r="I339" s="62">
        <v>200</v>
      </c>
      <c r="J339" s="63">
        <v>385000</v>
      </c>
      <c r="K339" s="73"/>
    </row>
    <row r="340" spans="1:11" ht="53.25" customHeight="1" hidden="1">
      <c r="A340" s="10"/>
      <c r="B340" s="26"/>
      <c r="C340" s="26"/>
      <c r="D340" s="26"/>
      <c r="E340" s="26"/>
      <c r="F340" s="27"/>
      <c r="G340" s="66" t="s">
        <v>257</v>
      </c>
      <c r="H340" s="69" t="s">
        <v>255</v>
      </c>
      <c r="I340" s="62"/>
      <c r="J340" s="63">
        <f>J343+J341</f>
        <v>21053</v>
      </c>
      <c r="K340" s="42"/>
    </row>
    <row r="341" spans="1:11" ht="36.75" customHeight="1" hidden="1">
      <c r="A341" s="10"/>
      <c r="B341" s="26"/>
      <c r="C341" s="26"/>
      <c r="D341" s="26"/>
      <c r="E341" s="26"/>
      <c r="F341" s="27"/>
      <c r="G341" s="66" t="s">
        <v>334</v>
      </c>
      <c r="H341" s="69" t="s">
        <v>333</v>
      </c>
      <c r="I341" s="62"/>
      <c r="J341" s="63">
        <f>J342</f>
        <v>20000</v>
      </c>
      <c r="K341" s="42"/>
    </row>
    <row r="342" spans="1:11" ht="33" customHeight="1" hidden="1">
      <c r="A342" s="10"/>
      <c r="B342" s="26"/>
      <c r="C342" s="26"/>
      <c r="D342" s="26"/>
      <c r="E342" s="26"/>
      <c r="F342" s="27"/>
      <c r="G342" s="66" t="s">
        <v>2</v>
      </c>
      <c r="H342" s="69"/>
      <c r="I342" s="62">
        <v>200</v>
      </c>
      <c r="J342" s="63">
        <v>20000</v>
      </c>
      <c r="K342" s="42"/>
    </row>
    <row r="343" spans="1:11" ht="66" customHeight="1" hidden="1">
      <c r="A343" s="10"/>
      <c r="B343" s="26"/>
      <c r="C343" s="26"/>
      <c r="D343" s="26"/>
      <c r="E343" s="26"/>
      <c r="F343" s="27"/>
      <c r="G343" s="66" t="s">
        <v>256</v>
      </c>
      <c r="H343" s="69" t="s">
        <v>254</v>
      </c>
      <c r="I343" s="62"/>
      <c r="J343" s="63">
        <f>J344</f>
        <v>1053</v>
      </c>
      <c r="K343" s="42"/>
    </row>
    <row r="344" spans="1:11" ht="36" customHeight="1" hidden="1">
      <c r="A344" s="10"/>
      <c r="B344" s="26"/>
      <c r="C344" s="26"/>
      <c r="D344" s="26"/>
      <c r="E344" s="26"/>
      <c r="F344" s="27"/>
      <c r="G344" s="66" t="s">
        <v>2</v>
      </c>
      <c r="H344" s="69"/>
      <c r="I344" s="62">
        <v>200</v>
      </c>
      <c r="J344" s="63">
        <v>1053</v>
      </c>
      <c r="K344" s="42"/>
    </row>
    <row r="345" spans="1:11" ht="48" customHeight="1" hidden="1">
      <c r="A345" s="10"/>
      <c r="B345" s="26"/>
      <c r="C345" s="26"/>
      <c r="D345" s="26"/>
      <c r="E345" s="26"/>
      <c r="F345" s="27"/>
      <c r="G345" s="66" t="s">
        <v>311</v>
      </c>
      <c r="H345" s="69" t="s">
        <v>309</v>
      </c>
      <c r="I345" s="62"/>
      <c r="J345" s="63">
        <f>J348+J354+J350</f>
        <v>6757233</v>
      </c>
      <c r="K345" s="42"/>
    </row>
    <row r="346" spans="1:11" ht="53.25" customHeight="1" hidden="1">
      <c r="A346" s="10"/>
      <c r="B346" s="26"/>
      <c r="C346" s="26"/>
      <c r="D346" s="26"/>
      <c r="E346" s="26"/>
      <c r="F346" s="27"/>
      <c r="G346" s="66"/>
      <c r="H346" s="69"/>
      <c r="I346" s="62"/>
      <c r="J346" s="63"/>
      <c r="K346" s="42"/>
    </row>
    <row r="347" spans="1:11" ht="31.5" customHeight="1" hidden="1">
      <c r="A347" s="10"/>
      <c r="B347" s="26"/>
      <c r="C347" s="26"/>
      <c r="D347" s="26"/>
      <c r="E347" s="26"/>
      <c r="F347" s="27"/>
      <c r="G347" s="66"/>
      <c r="H347" s="69"/>
      <c r="I347" s="62"/>
      <c r="J347" s="63"/>
      <c r="K347" s="42"/>
    </row>
    <row r="348" spans="1:11" ht="61.5" customHeight="1" hidden="1">
      <c r="A348" s="10"/>
      <c r="B348" s="26"/>
      <c r="C348" s="26"/>
      <c r="D348" s="26"/>
      <c r="E348" s="26"/>
      <c r="F348" s="27"/>
      <c r="G348" s="66" t="s">
        <v>312</v>
      </c>
      <c r="H348" s="69" t="s">
        <v>310</v>
      </c>
      <c r="I348" s="62"/>
      <c r="J348" s="63">
        <f>J349</f>
        <v>282378</v>
      </c>
      <c r="K348" s="42"/>
    </row>
    <row r="349" spans="1:11" ht="36" customHeight="1" hidden="1">
      <c r="A349" s="10"/>
      <c r="B349" s="26"/>
      <c r="C349" s="26"/>
      <c r="D349" s="26"/>
      <c r="E349" s="26"/>
      <c r="F349" s="27"/>
      <c r="G349" s="66" t="s">
        <v>4</v>
      </c>
      <c r="H349" s="69"/>
      <c r="I349" s="62">
        <v>600</v>
      </c>
      <c r="J349" s="63">
        <v>282378</v>
      </c>
      <c r="K349" s="42"/>
    </row>
    <row r="350" spans="1:11" ht="69.75" customHeight="1" hidden="1">
      <c r="A350" s="10"/>
      <c r="B350" s="26"/>
      <c r="C350" s="26"/>
      <c r="D350" s="26"/>
      <c r="E350" s="26"/>
      <c r="F350" s="27"/>
      <c r="G350" s="66" t="s">
        <v>326</v>
      </c>
      <c r="H350" s="69" t="s">
        <v>325</v>
      </c>
      <c r="I350" s="62"/>
      <c r="J350" s="63">
        <f>J351+J352+J353</f>
        <v>6201000</v>
      </c>
      <c r="K350" s="42"/>
    </row>
    <row r="351" spans="1:11" ht="70.5" customHeight="1" hidden="1">
      <c r="A351" s="10"/>
      <c r="B351" s="26"/>
      <c r="C351" s="26"/>
      <c r="D351" s="26"/>
      <c r="E351" s="26"/>
      <c r="F351" s="27"/>
      <c r="G351" s="66" t="s">
        <v>324</v>
      </c>
      <c r="H351" s="69"/>
      <c r="I351" s="62">
        <v>100</v>
      </c>
      <c r="J351" s="63">
        <v>2500350</v>
      </c>
      <c r="K351" s="42"/>
    </row>
    <row r="352" spans="1:11" ht="36" customHeight="1" hidden="1">
      <c r="A352" s="10"/>
      <c r="B352" s="26"/>
      <c r="C352" s="26"/>
      <c r="D352" s="26"/>
      <c r="E352" s="26"/>
      <c r="F352" s="27"/>
      <c r="G352" s="66" t="s">
        <v>2</v>
      </c>
      <c r="H352" s="69"/>
      <c r="I352" s="62">
        <v>200</v>
      </c>
      <c r="J352" s="63">
        <v>1116490</v>
      </c>
      <c r="K352" s="42"/>
    </row>
    <row r="353" spans="1:11" ht="39" customHeight="1" hidden="1">
      <c r="A353" s="10"/>
      <c r="B353" s="26"/>
      <c r="C353" s="26"/>
      <c r="D353" s="26"/>
      <c r="E353" s="26"/>
      <c r="F353" s="27"/>
      <c r="G353" s="66" t="s">
        <v>4</v>
      </c>
      <c r="H353" s="69"/>
      <c r="I353" s="62">
        <v>600</v>
      </c>
      <c r="J353" s="63">
        <v>2584160</v>
      </c>
      <c r="K353" s="42"/>
    </row>
    <row r="354" spans="1:11" ht="52.5" customHeight="1" hidden="1">
      <c r="A354" s="10"/>
      <c r="B354" s="26"/>
      <c r="C354" s="26"/>
      <c r="D354" s="26"/>
      <c r="E354" s="26"/>
      <c r="F354" s="27"/>
      <c r="G354" s="66" t="s">
        <v>305</v>
      </c>
      <c r="H354" s="69" t="s">
        <v>304</v>
      </c>
      <c r="I354" s="62"/>
      <c r="J354" s="63">
        <f>J355</f>
        <v>273855</v>
      </c>
      <c r="K354" s="42"/>
    </row>
    <row r="355" spans="1:11" ht="31.5" customHeight="1" hidden="1">
      <c r="A355" s="10"/>
      <c r="B355" s="26"/>
      <c r="C355" s="26"/>
      <c r="D355" s="26"/>
      <c r="E355" s="26"/>
      <c r="F355" s="27"/>
      <c r="G355" s="66" t="s">
        <v>4</v>
      </c>
      <c r="H355" s="69"/>
      <c r="I355" s="62">
        <v>600</v>
      </c>
      <c r="J355" s="63">
        <v>273855</v>
      </c>
      <c r="K355" s="42"/>
    </row>
    <row r="356" spans="1:11" ht="66" customHeight="1" hidden="1">
      <c r="A356" s="10"/>
      <c r="B356" s="26"/>
      <c r="C356" s="26"/>
      <c r="D356" s="26"/>
      <c r="E356" s="26"/>
      <c r="F356" s="27"/>
      <c r="G356" s="66" t="s">
        <v>528</v>
      </c>
      <c r="H356" s="61" t="s">
        <v>516</v>
      </c>
      <c r="I356" s="62"/>
      <c r="J356" s="63">
        <f>J357</f>
        <v>0</v>
      </c>
      <c r="K356" s="42"/>
    </row>
    <row r="357" spans="1:11" ht="31.5" customHeight="1" hidden="1">
      <c r="A357" s="10"/>
      <c r="B357" s="26"/>
      <c r="C357" s="26"/>
      <c r="D357" s="26"/>
      <c r="E357" s="26"/>
      <c r="F357" s="27"/>
      <c r="G357" s="66" t="s">
        <v>2</v>
      </c>
      <c r="H357" s="69"/>
      <c r="I357" s="62">
        <v>200</v>
      </c>
      <c r="J357" s="63">
        <v>0</v>
      </c>
      <c r="K357" s="42"/>
    </row>
    <row r="358" spans="1:11" ht="45" customHeight="1">
      <c r="A358" s="10"/>
      <c r="B358" s="229" t="s">
        <v>28</v>
      </c>
      <c r="C358" s="229"/>
      <c r="D358" s="229"/>
      <c r="E358" s="229"/>
      <c r="F358" s="230"/>
      <c r="G358" s="84" t="s">
        <v>670</v>
      </c>
      <c r="H358" s="81" t="s">
        <v>451</v>
      </c>
      <c r="I358" s="171" t="s">
        <v>0</v>
      </c>
      <c r="J358" s="172">
        <f>J359</f>
        <v>1647470</v>
      </c>
      <c r="K358" s="42"/>
    </row>
    <row r="359" spans="1:11" ht="51" customHeight="1">
      <c r="A359" s="10"/>
      <c r="B359" s="239" t="s">
        <v>27</v>
      </c>
      <c r="C359" s="239"/>
      <c r="D359" s="239"/>
      <c r="E359" s="239"/>
      <c r="F359" s="240"/>
      <c r="G359" s="66" t="s">
        <v>671</v>
      </c>
      <c r="H359" s="61" t="s">
        <v>452</v>
      </c>
      <c r="I359" s="62" t="s">
        <v>0</v>
      </c>
      <c r="J359" s="63">
        <f>J360</f>
        <v>1647470</v>
      </c>
      <c r="K359" s="42"/>
    </row>
    <row r="360" spans="1:11" ht="60.75" customHeight="1">
      <c r="A360" s="10"/>
      <c r="B360" s="20"/>
      <c r="C360" s="20"/>
      <c r="D360" s="20"/>
      <c r="E360" s="20"/>
      <c r="F360" s="21"/>
      <c r="G360" s="85" t="s">
        <v>596</v>
      </c>
      <c r="H360" s="86" t="s">
        <v>453</v>
      </c>
      <c r="I360" s="62"/>
      <c r="J360" s="63">
        <f>J361</f>
        <v>1647470</v>
      </c>
      <c r="K360" s="42"/>
    </row>
    <row r="361" spans="1:11" ht="47.25" customHeight="1">
      <c r="A361" s="10"/>
      <c r="B361" s="223" t="s">
        <v>26</v>
      </c>
      <c r="C361" s="223"/>
      <c r="D361" s="223"/>
      <c r="E361" s="223"/>
      <c r="F361" s="224"/>
      <c r="G361" s="66" t="s">
        <v>672</v>
      </c>
      <c r="H361" s="61" t="s">
        <v>454</v>
      </c>
      <c r="I361" s="62" t="s">
        <v>0</v>
      </c>
      <c r="J361" s="63">
        <f>J362</f>
        <v>1647470</v>
      </c>
      <c r="K361" s="42"/>
    </row>
    <row r="362" spans="1:11" ht="36" customHeight="1">
      <c r="A362" s="10"/>
      <c r="B362" s="221">
        <v>200</v>
      </c>
      <c r="C362" s="221"/>
      <c r="D362" s="221"/>
      <c r="E362" s="221"/>
      <c r="F362" s="222"/>
      <c r="G362" s="66" t="s">
        <v>4</v>
      </c>
      <c r="H362" s="61" t="s">
        <v>0</v>
      </c>
      <c r="I362" s="62">
        <v>600</v>
      </c>
      <c r="J362" s="63">
        <v>1647470</v>
      </c>
      <c r="K362" s="42"/>
    </row>
    <row r="363" spans="1:11" ht="48" customHeight="1">
      <c r="A363" s="10"/>
      <c r="B363" s="229" t="s">
        <v>25</v>
      </c>
      <c r="C363" s="229"/>
      <c r="D363" s="229"/>
      <c r="E363" s="229"/>
      <c r="F363" s="230"/>
      <c r="G363" s="87" t="s">
        <v>680</v>
      </c>
      <c r="H363" s="81" t="s">
        <v>466</v>
      </c>
      <c r="I363" s="171" t="s">
        <v>0</v>
      </c>
      <c r="J363" s="172">
        <f>J364+J374</f>
        <v>35930170</v>
      </c>
      <c r="K363" s="42"/>
    </row>
    <row r="364" spans="1:11" ht="72.75" customHeight="1">
      <c r="A364" s="10"/>
      <c r="B364" s="239" t="s">
        <v>24</v>
      </c>
      <c r="C364" s="239"/>
      <c r="D364" s="239"/>
      <c r="E364" s="239"/>
      <c r="F364" s="240"/>
      <c r="G364" s="87" t="s">
        <v>681</v>
      </c>
      <c r="H364" s="81" t="s">
        <v>467</v>
      </c>
      <c r="I364" s="62" t="s">
        <v>0</v>
      </c>
      <c r="J364" s="63">
        <f>J365</f>
        <v>28531170</v>
      </c>
      <c r="K364" s="42"/>
    </row>
    <row r="365" spans="1:11" ht="54" customHeight="1">
      <c r="A365" s="10"/>
      <c r="B365" s="20"/>
      <c r="C365" s="20"/>
      <c r="D365" s="20"/>
      <c r="E365" s="20"/>
      <c r="F365" s="21"/>
      <c r="G365" s="190" t="s">
        <v>510</v>
      </c>
      <c r="H365" s="86" t="s">
        <v>468</v>
      </c>
      <c r="I365" s="62"/>
      <c r="J365" s="63">
        <f>J366+J370+J372</f>
        <v>28531170</v>
      </c>
      <c r="K365" s="42"/>
    </row>
    <row r="366" spans="1:11" ht="63" customHeight="1">
      <c r="A366" s="10"/>
      <c r="B366" s="223" t="s">
        <v>23</v>
      </c>
      <c r="C366" s="223"/>
      <c r="D366" s="223"/>
      <c r="E366" s="223"/>
      <c r="F366" s="224"/>
      <c r="G366" s="167" t="s">
        <v>682</v>
      </c>
      <c r="H366" s="61" t="s">
        <v>469</v>
      </c>
      <c r="I366" s="62" t="s">
        <v>0</v>
      </c>
      <c r="J366" s="63">
        <f>J367</f>
        <v>7686000</v>
      </c>
      <c r="K366" s="42"/>
    </row>
    <row r="367" spans="1:11" ht="30.75">
      <c r="A367" s="10"/>
      <c r="B367" s="223">
        <v>200</v>
      </c>
      <c r="C367" s="223"/>
      <c r="D367" s="223"/>
      <c r="E367" s="223"/>
      <c r="F367" s="224"/>
      <c r="G367" s="66" t="s">
        <v>691</v>
      </c>
      <c r="H367" s="61" t="s">
        <v>0</v>
      </c>
      <c r="I367" s="62">
        <v>200</v>
      </c>
      <c r="J367" s="63">
        <v>7686000</v>
      </c>
      <c r="K367" s="42"/>
    </row>
    <row r="368" spans="1:11" ht="30.75" hidden="1">
      <c r="A368" s="10"/>
      <c r="B368" s="26"/>
      <c r="C368" s="26"/>
      <c r="D368" s="26"/>
      <c r="E368" s="26"/>
      <c r="F368" s="27"/>
      <c r="G368" s="66" t="s">
        <v>163</v>
      </c>
      <c r="H368" s="61" t="s">
        <v>470</v>
      </c>
      <c r="I368" s="62"/>
      <c r="J368" s="63">
        <f>J369</f>
        <v>0</v>
      </c>
      <c r="K368" s="42"/>
    </row>
    <row r="369" spans="1:11" ht="15" hidden="1">
      <c r="A369" s="10"/>
      <c r="B369" s="26"/>
      <c r="C369" s="26"/>
      <c r="D369" s="26"/>
      <c r="E369" s="26"/>
      <c r="F369" s="27"/>
      <c r="G369" s="66" t="s">
        <v>6</v>
      </c>
      <c r="H369" s="61"/>
      <c r="I369" s="62">
        <v>500</v>
      </c>
      <c r="J369" s="63">
        <v>0</v>
      </c>
      <c r="K369" s="42"/>
    </row>
    <row r="370" spans="1:11" s="116" customFormat="1" ht="15">
      <c r="A370" s="114"/>
      <c r="B370" s="233" t="s">
        <v>22</v>
      </c>
      <c r="C370" s="233"/>
      <c r="D370" s="233"/>
      <c r="E370" s="233"/>
      <c r="F370" s="234"/>
      <c r="G370" s="66" t="s">
        <v>139</v>
      </c>
      <c r="H370" s="61" t="s">
        <v>471</v>
      </c>
      <c r="I370" s="62" t="s">
        <v>0</v>
      </c>
      <c r="J370" s="63">
        <f>J371</f>
        <v>20845170</v>
      </c>
      <c r="K370" s="115"/>
    </row>
    <row r="371" spans="1:11" s="116" customFormat="1" ht="32.25" customHeight="1">
      <c r="A371" s="114"/>
      <c r="B371" s="117"/>
      <c r="C371" s="117"/>
      <c r="D371" s="117"/>
      <c r="E371" s="117"/>
      <c r="F371" s="118"/>
      <c r="G371" s="66" t="s">
        <v>691</v>
      </c>
      <c r="H371" s="61"/>
      <c r="I371" s="62">
        <v>200</v>
      </c>
      <c r="J371" s="63">
        <v>20845170</v>
      </c>
      <c r="K371" s="115"/>
    </row>
    <row r="372" spans="1:11" ht="68.25" customHeight="1" hidden="1">
      <c r="A372" s="10"/>
      <c r="B372" s="26"/>
      <c r="C372" s="26"/>
      <c r="D372" s="26"/>
      <c r="E372" s="26"/>
      <c r="F372" s="27"/>
      <c r="G372" s="66" t="s">
        <v>533</v>
      </c>
      <c r="H372" s="61" t="s">
        <v>532</v>
      </c>
      <c r="I372" s="62"/>
      <c r="J372" s="63">
        <f>J373</f>
        <v>0</v>
      </c>
      <c r="K372" s="42"/>
    </row>
    <row r="373" spans="1:11" ht="32.25" customHeight="1" hidden="1">
      <c r="A373" s="10"/>
      <c r="B373" s="26"/>
      <c r="C373" s="26"/>
      <c r="D373" s="26"/>
      <c r="E373" s="26"/>
      <c r="F373" s="27"/>
      <c r="G373" s="66" t="s">
        <v>2</v>
      </c>
      <c r="H373" s="61"/>
      <c r="I373" s="62">
        <v>200</v>
      </c>
      <c r="J373" s="63"/>
      <c r="K373" s="42"/>
    </row>
    <row r="374" spans="1:11" ht="78.75" customHeight="1">
      <c r="A374" s="10"/>
      <c r="B374" s="26"/>
      <c r="C374" s="26"/>
      <c r="D374" s="26"/>
      <c r="E374" s="26"/>
      <c r="F374" s="27"/>
      <c r="G374" s="87" t="s">
        <v>683</v>
      </c>
      <c r="H374" s="81" t="s">
        <v>472</v>
      </c>
      <c r="I374" s="62"/>
      <c r="J374" s="63">
        <f>J375+J378</f>
        <v>7399000</v>
      </c>
      <c r="K374" s="42"/>
    </row>
    <row r="375" spans="1:11" ht="48.75" customHeight="1">
      <c r="A375" s="10"/>
      <c r="B375" s="26"/>
      <c r="C375" s="26"/>
      <c r="D375" s="26"/>
      <c r="E375" s="26"/>
      <c r="F375" s="27"/>
      <c r="G375" s="190" t="s">
        <v>474</v>
      </c>
      <c r="H375" s="86" t="s">
        <v>473</v>
      </c>
      <c r="I375" s="62"/>
      <c r="J375" s="63">
        <f>J376</f>
        <v>7373000</v>
      </c>
      <c r="K375" s="42"/>
    </row>
    <row r="376" spans="1:11" ht="50.25" customHeight="1">
      <c r="A376" s="10"/>
      <c r="B376" s="26"/>
      <c r="C376" s="26"/>
      <c r="D376" s="26"/>
      <c r="E376" s="26"/>
      <c r="F376" s="27"/>
      <c r="G376" s="167" t="s">
        <v>138</v>
      </c>
      <c r="H376" s="61" t="s">
        <v>475</v>
      </c>
      <c r="I376" s="62"/>
      <c r="J376" s="63">
        <f>J377</f>
        <v>7373000</v>
      </c>
      <c r="K376" s="42"/>
    </row>
    <row r="377" spans="1:11" ht="15">
      <c r="A377" s="10"/>
      <c r="B377" s="26"/>
      <c r="C377" s="26"/>
      <c r="D377" s="26"/>
      <c r="E377" s="26"/>
      <c r="F377" s="27"/>
      <c r="G377" s="66" t="s">
        <v>1</v>
      </c>
      <c r="H377" s="69"/>
      <c r="I377" s="62">
        <v>800</v>
      </c>
      <c r="J377" s="63">
        <v>7373000</v>
      </c>
      <c r="K377" s="42"/>
    </row>
    <row r="378" spans="1:11" ht="48" customHeight="1">
      <c r="A378" s="10"/>
      <c r="B378" s="26"/>
      <c r="C378" s="26"/>
      <c r="D378" s="26"/>
      <c r="E378" s="26"/>
      <c r="F378" s="27"/>
      <c r="G378" s="85" t="s">
        <v>477</v>
      </c>
      <c r="H378" s="86" t="s">
        <v>476</v>
      </c>
      <c r="I378" s="62"/>
      <c r="J378" s="63">
        <f>J379+J381</f>
        <v>26000</v>
      </c>
      <c r="K378" s="42"/>
    </row>
    <row r="379" spans="1:11" s="116" customFormat="1" ht="61.5">
      <c r="A379" s="114"/>
      <c r="B379" s="233" t="s">
        <v>20</v>
      </c>
      <c r="C379" s="233"/>
      <c r="D379" s="233"/>
      <c r="E379" s="233"/>
      <c r="F379" s="234"/>
      <c r="G379" s="185" t="s">
        <v>160</v>
      </c>
      <c r="H379" s="61" t="s">
        <v>478</v>
      </c>
      <c r="I379" s="62" t="s">
        <v>0</v>
      </c>
      <c r="J379" s="63">
        <f>J380</f>
        <v>12000</v>
      </c>
      <c r="K379" s="115"/>
    </row>
    <row r="380" spans="1:11" s="116" customFormat="1" ht="15">
      <c r="A380" s="114"/>
      <c r="B380" s="241">
        <v>500</v>
      </c>
      <c r="C380" s="241"/>
      <c r="D380" s="241"/>
      <c r="E380" s="241"/>
      <c r="F380" s="242"/>
      <c r="G380" s="66" t="s">
        <v>5</v>
      </c>
      <c r="H380" s="203" t="s">
        <v>0</v>
      </c>
      <c r="I380" s="204">
        <v>300</v>
      </c>
      <c r="J380" s="205">
        <v>12000</v>
      </c>
      <c r="K380" s="115"/>
    </row>
    <row r="381" spans="1:11" s="102" customFormat="1" ht="50.25" customHeight="1">
      <c r="A381" s="98"/>
      <c r="B381" s="252" t="s">
        <v>19</v>
      </c>
      <c r="C381" s="252"/>
      <c r="D381" s="252"/>
      <c r="E381" s="252"/>
      <c r="F381" s="253"/>
      <c r="G381" s="185" t="s">
        <v>161</v>
      </c>
      <c r="H381" s="61" t="s">
        <v>479</v>
      </c>
      <c r="I381" s="62" t="s">
        <v>0</v>
      </c>
      <c r="J381" s="63">
        <f>J382</f>
        <v>14000</v>
      </c>
      <c r="K381" s="101"/>
    </row>
    <row r="382" spans="1:11" s="102" customFormat="1" ht="15">
      <c r="A382" s="98"/>
      <c r="B382" s="227">
        <v>500</v>
      </c>
      <c r="C382" s="227"/>
      <c r="D382" s="227"/>
      <c r="E382" s="227"/>
      <c r="F382" s="228"/>
      <c r="G382" s="66" t="s">
        <v>5</v>
      </c>
      <c r="H382" s="173" t="s">
        <v>0</v>
      </c>
      <c r="I382" s="206">
        <v>300</v>
      </c>
      <c r="J382" s="207">
        <v>14000</v>
      </c>
      <c r="K382" s="101"/>
    </row>
    <row r="383" spans="1:11" ht="45">
      <c r="A383" s="10"/>
      <c r="B383" s="229" t="s">
        <v>18</v>
      </c>
      <c r="C383" s="229"/>
      <c r="D383" s="229"/>
      <c r="E383" s="229"/>
      <c r="F383" s="230"/>
      <c r="G383" s="84" t="s">
        <v>651</v>
      </c>
      <c r="H383" s="81" t="s">
        <v>480</v>
      </c>
      <c r="I383" s="171" t="s">
        <v>0</v>
      </c>
      <c r="J383" s="172">
        <f>J384</f>
        <v>69968</v>
      </c>
      <c r="K383" s="42"/>
    </row>
    <row r="384" spans="1:11" ht="50.25" customHeight="1">
      <c r="A384" s="10"/>
      <c r="B384" s="239" t="s">
        <v>17</v>
      </c>
      <c r="C384" s="239"/>
      <c r="D384" s="239"/>
      <c r="E384" s="239"/>
      <c r="F384" s="240"/>
      <c r="G384" s="66" t="s">
        <v>676</v>
      </c>
      <c r="H384" s="61" t="s">
        <v>481</v>
      </c>
      <c r="I384" s="62" t="s">
        <v>0</v>
      </c>
      <c r="J384" s="63">
        <f>SUM(J402+J407)</f>
        <v>69968</v>
      </c>
      <c r="K384" s="42"/>
    </row>
    <row r="385" spans="1:11" ht="21" customHeight="1" hidden="1">
      <c r="A385" s="10"/>
      <c r="B385" s="20"/>
      <c r="C385" s="20"/>
      <c r="D385" s="20"/>
      <c r="E385" s="20"/>
      <c r="F385" s="21"/>
      <c r="G385" s="85" t="s">
        <v>511</v>
      </c>
      <c r="H385" s="86" t="s">
        <v>482</v>
      </c>
      <c r="I385" s="62"/>
      <c r="J385" s="63">
        <f>J386</f>
        <v>0</v>
      </c>
      <c r="K385" s="42"/>
    </row>
    <row r="386" spans="1:11" ht="39" customHeight="1" hidden="1">
      <c r="A386" s="10"/>
      <c r="B386" s="20"/>
      <c r="C386" s="20"/>
      <c r="D386" s="20"/>
      <c r="E386" s="20"/>
      <c r="F386" s="21"/>
      <c r="G386" s="66" t="s">
        <v>514</v>
      </c>
      <c r="H386" s="61" t="s">
        <v>483</v>
      </c>
      <c r="I386" s="62"/>
      <c r="J386" s="63">
        <f>J387</f>
        <v>0</v>
      </c>
      <c r="K386" s="42"/>
    </row>
    <row r="387" spans="1:11" ht="18.75" customHeight="1" hidden="1">
      <c r="A387" s="10"/>
      <c r="B387" s="20"/>
      <c r="C387" s="20"/>
      <c r="D387" s="20"/>
      <c r="E387" s="20"/>
      <c r="F387" s="21"/>
      <c r="G387" s="66" t="s">
        <v>1</v>
      </c>
      <c r="H387" s="174"/>
      <c r="I387" s="62">
        <v>800</v>
      </c>
      <c r="J387" s="63"/>
      <c r="K387" s="42"/>
    </row>
    <row r="388" spans="1:11" ht="50.25" customHeight="1" hidden="1">
      <c r="A388" s="10"/>
      <c r="B388" s="20"/>
      <c r="C388" s="20"/>
      <c r="D388" s="20"/>
      <c r="E388" s="20"/>
      <c r="F388" s="21"/>
      <c r="G388" s="84" t="s">
        <v>261</v>
      </c>
      <c r="H388" s="208" t="s">
        <v>251</v>
      </c>
      <c r="I388" s="171"/>
      <c r="J388" s="172">
        <f>J389</f>
        <v>2833891</v>
      </c>
      <c r="K388" s="42"/>
    </row>
    <row r="389" spans="1:11" ht="60" customHeight="1" hidden="1">
      <c r="A389" s="10"/>
      <c r="B389" s="20"/>
      <c r="C389" s="20"/>
      <c r="D389" s="20"/>
      <c r="E389" s="20"/>
      <c r="F389" s="21"/>
      <c r="G389" s="66" t="s">
        <v>253</v>
      </c>
      <c r="H389" s="174" t="s">
        <v>252</v>
      </c>
      <c r="I389" s="62"/>
      <c r="J389" s="63">
        <f>J392+J394+J396</f>
        <v>2833891</v>
      </c>
      <c r="K389" s="42"/>
    </row>
    <row r="390" spans="1:11" ht="60.75" customHeight="1" hidden="1">
      <c r="A390" s="10"/>
      <c r="B390" s="20"/>
      <c r="C390" s="20"/>
      <c r="D390" s="20"/>
      <c r="E390" s="20"/>
      <c r="F390" s="21"/>
      <c r="G390" s="66"/>
      <c r="H390" s="174"/>
      <c r="I390" s="62"/>
      <c r="J390" s="63"/>
      <c r="K390" s="42"/>
    </row>
    <row r="391" spans="1:11" ht="15" hidden="1">
      <c r="A391" s="10"/>
      <c r="B391" s="20"/>
      <c r="C391" s="20"/>
      <c r="D391" s="20"/>
      <c r="E391" s="20"/>
      <c r="F391" s="21"/>
      <c r="G391" s="66"/>
      <c r="H391" s="174"/>
      <c r="I391" s="62"/>
      <c r="J391" s="63"/>
      <c r="K391" s="42"/>
    </row>
    <row r="392" spans="1:11" ht="30.75" hidden="1">
      <c r="A392" s="10"/>
      <c r="B392" s="20"/>
      <c r="C392" s="20"/>
      <c r="D392" s="20"/>
      <c r="E392" s="20"/>
      <c r="F392" s="21"/>
      <c r="G392" s="66" t="s">
        <v>302</v>
      </c>
      <c r="H392" s="69" t="s">
        <v>315</v>
      </c>
      <c r="I392" s="62"/>
      <c r="J392" s="63">
        <v>242000</v>
      </c>
      <c r="K392" s="42"/>
    </row>
    <row r="393" spans="1:11" ht="30.75" hidden="1">
      <c r="A393" s="10"/>
      <c r="B393" s="20"/>
      <c r="C393" s="20"/>
      <c r="D393" s="20"/>
      <c r="E393" s="20"/>
      <c r="F393" s="21"/>
      <c r="G393" s="66" t="s">
        <v>2</v>
      </c>
      <c r="H393" s="174"/>
      <c r="I393" s="62">
        <v>200</v>
      </c>
      <c r="J393" s="63">
        <v>242000</v>
      </c>
      <c r="K393" s="42"/>
    </row>
    <row r="394" spans="1:11" ht="36.75" customHeight="1" hidden="1">
      <c r="A394" s="10"/>
      <c r="B394" s="20"/>
      <c r="C394" s="20"/>
      <c r="D394" s="20"/>
      <c r="E394" s="20"/>
      <c r="F394" s="21"/>
      <c r="G394" s="66" t="s">
        <v>328</v>
      </c>
      <c r="H394" s="69" t="s">
        <v>327</v>
      </c>
      <c r="I394" s="62"/>
      <c r="J394" s="63">
        <f>J395</f>
        <v>812891</v>
      </c>
      <c r="K394" s="42"/>
    </row>
    <row r="395" spans="1:11" ht="36" customHeight="1" hidden="1">
      <c r="A395" s="10"/>
      <c r="B395" s="20"/>
      <c r="C395" s="20"/>
      <c r="D395" s="20"/>
      <c r="E395" s="20"/>
      <c r="F395" s="21"/>
      <c r="G395" s="66" t="s">
        <v>4</v>
      </c>
      <c r="H395" s="174"/>
      <c r="I395" s="62">
        <v>600</v>
      </c>
      <c r="J395" s="63">
        <v>812891</v>
      </c>
      <c r="K395" s="42"/>
    </row>
    <row r="396" spans="1:11" ht="48.75" customHeight="1" hidden="1">
      <c r="A396" s="10"/>
      <c r="B396" s="20"/>
      <c r="C396" s="20"/>
      <c r="D396" s="20"/>
      <c r="E396" s="20"/>
      <c r="F396" s="21"/>
      <c r="G396" s="66" t="s">
        <v>262</v>
      </c>
      <c r="H396" s="69" t="s">
        <v>265</v>
      </c>
      <c r="I396" s="62"/>
      <c r="J396" s="63">
        <f>J397+J398</f>
        <v>1779000</v>
      </c>
      <c r="K396" s="42"/>
    </row>
    <row r="397" spans="1:11" ht="34.5" customHeight="1" hidden="1">
      <c r="A397" s="10"/>
      <c r="B397" s="20"/>
      <c r="C397" s="20"/>
      <c r="D397" s="20"/>
      <c r="E397" s="20"/>
      <c r="F397" s="21"/>
      <c r="G397" s="66" t="s">
        <v>2</v>
      </c>
      <c r="H397" s="174"/>
      <c r="I397" s="62">
        <v>200</v>
      </c>
      <c r="J397" s="63">
        <v>32006</v>
      </c>
      <c r="K397" s="42"/>
    </row>
    <row r="398" spans="1:11" ht="30.75" customHeight="1" hidden="1">
      <c r="A398" s="10"/>
      <c r="B398" s="20"/>
      <c r="C398" s="20"/>
      <c r="D398" s="20"/>
      <c r="E398" s="20"/>
      <c r="F398" s="21"/>
      <c r="G398" s="66" t="s">
        <v>4</v>
      </c>
      <c r="H398" s="174"/>
      <c r="I398" s="62">
        <v>600</v>
      </c>
      <c r="J398" s="63">
        <v>1746994</v>
      </c>
      <c r="K398" s="42"/>
    </row>
    <row r="399" spans="1:11" ht="0" customHeight="1" hidden="1">
      <c r="A399" s="10"/>
      <c r="B399" s="223" t="s">
        <v>16</v>
      </c>
      <c r="C399" s="223"/>
      <c r="D399" s="223"/>
      <c r="E399" s="223"/>
      <c r="F399" s="224"/>
      <c r="G399" s="66" t="s">
        <v>15</v>
      </c>
      <c r="H399" s="61" t="s">
        <v>135</v>
      </c>
      <c r="I399" s="62" t="s">
        <v>0</v>
      </c>
      <c r="J399" s="63">
        <v>0</v>
      </c>
      <c r="K399" s="42"/>
    </row>
    <row r="400" spans="1:11" ht="0" customHeight="1" hidden="1">
      <c r="A400" s="10"/>
      <c r="B400" s="26"/>
      <c r="C400" s="26"/>
      <c r="D400" s="26"/>
      <c r="E400" s="26"/>
      <c r="F400" s="27"/>
      <c r="G400" s="66"/>
      <c r="H400" s="61"/>
      <c r="I400" s="62"/>
      <c r="J400" s="63"/>
      <c r="K400" s="42"/>
    </row>
    <row r="401" spans="1:11" ht="0" customHeight="1" hidden="1">
      <c r="A401" s="10"/>
      <c r="B401" s="26"/>
      <c r="C401" s="26"/>
      <c r="D401" s="26"/>
      <c r="E401" s="26"/>
      <c r="F401" s="27"/>
      <c r="G401" s="66"/>
      <c r="H401" s="61"/>
      <c r="I401" s="62"/>
      <c r="J401" s="63"/>
      <c r="K401" s="42"/>
    </row>
    <row r="402" spans="1:11" ht="38.25" customHeight="1">
      <c r="A402" s="10"/>
      <c r="B402" s="26"/>
      <c r="C402" s="26"/>
      <c r="D402" s="26"/>
      <c r="E402" s="26"/>
      <c r="F402" s="27"/>
      <c r="G402" s="85" t="s">
        <v>677</v>
      </c>
      <c r="H402" s="86" t="s">
        <v>482</v>
      </c>
      <c r="I402" s="62"/>
      <c r="J402" s="63">
        <f>SUM(J405)</f>
        <v>6200</v>
      </c>
      <c r="K402" s="42"/>
    </row>
    <row r="403" spans="1:11" ht="37.5" customHeight="1" hidden="1">
      <c r="A403" s="10"/>
      <c r="B403" s="26"/>
      <c r="C403" s="26"/>
      <c r="D403" s="26"/>
      <c r="E403" s="26"/>
      <c r="F403" s="27"/>
      <c r="G403" s="66" t="s">
        <v>513</v>
      </c>
      <c r="H403" s="61" t="s">
        <v>512</v>
      </c>
      <c r="I403" s="62"/>
      <c r="J403" s="63">
        <f>J404</f>
        <v>0</v>
      </c>
      <c r="K403" s="42"/>
    </row>
    <row r="404" spans="1:11" ht="38.25" customHeight="1" hidden="1">
      <c r="A404" s="10"/>
      <c r="B404" s="26"/>
      <c r="C404" s="26"/>
      <c r="D404" s="26"/>
      <c r="E404" s="26"/>
      <c r="F404" s="27"/>
      <c r="G404" s="66" t="s">
        <v>2</v>
      </c>
      <c r="H404" s="61"/>
      <c r="I404" s="62">
        <v>200</v>
      </c>
      <c r="J404" s="63"/>
      <c r="K404" s="42"/>
    </row>
    <row r="405" spans="1:11" ht="72" customHeight="1">
      <c r="A405" s="10"/>
      <c r="B405" s="26"/>
      <c r="C405" s="26"/>
      <c r="D405" s="26"/>
      <c r="E405" s="26"/>
      <c r="F405" s="27"/>
      <c r="G405" s="66" t="s">
        <v>525</v>
      </c>
      <c r="H405" s="61" t="s">
        <v>576</v>
      </c>
      <c r="I405" s="62"/>
      <c r="J405" s="63">
        <f>J406</f>
        <v>6200</v>
      </c>
      <c r="K405" s="42"/>
    </row>
    <row r="406" spans="1:11" ht="38.25" customHeight="1">
      <c r="A406" s="10"/>
      <c r="B406" s="26"/>
      <c r="C406" s="26"/>
      <c r="D406" s="26"/>
      <c r="E406" s="26"/>
      <c r="F406" s="27"/>
      <c r="G406" s="66" t="s">
        <v>691</v>
      </c>
      <c r="H406" s="61"/>
      <c r="I406" s="62">
        <v>200</v>
      </c>
      <c r="J406" s="63">
        <v>6200</v>
      </c>
      <c r="K406" s="42"/>
    </row>
    <row r="407" spans="1:11" s="214" customFormat="1" ht="81.75" customHeight="1">
      <c r="A407" s="213"/>
      <c r="B407" s="18"/>
      <c r="C407" s="18"/>
      <c r="D407" s="18"/>
      <c r="E407" s="18"/>
      <c r="F407" s="19"/>
      <c r="G407" s="85" t="s">
        <v>580</v>
      </c>
      <c r="H407" s="86" t="s">
        <v>673</v>
      </c>
      <c r="I407" s="165"/>
      <c r="J407" s="63">
        <f>SUM(J408+J413)</f>
        <v>63768</v>
      </c>
      <c r="K407" s="43"/>
    </row>
    <row r="408" spans="1:11" ht="53.25" customHeight="1">
      <c r="A408" s="10"/>
      <c r="B408" s="26"/>
      <c r="C408" s="26"/>
      <c r="D408" s="26"/>
      <c r="E408" s="26"/>
      <c r="F408" s="27"/>
      <c r="G408" s="66" t="s">
        <v>517</v>
      </c>
      <c r="H408" s="61" t="s">
        <v>674</v>
      </c>
      <c r="I408" s="62"/>
      <c r="J408" s="63">
        <f>J409</f>
        <v>50000</v>
      </c>
      <c r="K408" s="42"/>
    </row>
    <row r="409" spans="1:11" ht="20.25" customHeight="1">
      <c r="A409" s="10"/>
      <c r="B409" s="26"/>
      <c r="C409" s="26"/>
      <c r="D409" s="26"/>
      <c r="E409" s="26"/>
      <c r="F409" s="27"/>
      <c r="G409" s="66" t="s">
        <v>5</v>
      </c>
      <c r="H409" s="61"/>
      <c r="I409" s="62">
        <v>300</v>
      </c>
      <c r="J409" s="63">
        <v>50000</v>
      </c>
      <c r="K409" s="42"/>
    </row>
    <row r="410" spans="1:11" s="116" customFormat="1" ht="62.25" customHeight="1" hidden="1">
      <c r="A410" s="114"/>
      <c r="B410" s="117"/>
      <c r="C410" s="117"/>
      <c r="D410" s="117"/>
      <c r="E410" s="117"/>
      <c r="F410" s="118"/>
      <c r="G410" s="84" t="s">
        <v>565</v>
      </c>
      <c r="H410" s="81" t="s">
        <v>564</v>
      </c>
      <c r="I410" s="62"/>
      <c r="J410" s="63">
        <f>J411</f>
        <v>13768</v>
      </c>
      <c r="K410" s="115"/>
    </row>
    <row r="411" spans="1:11" s="116" customFormat="1" ht="76.5" customHeight="1" hidden="1">
      <c r="A411" s="114"/>
      <c r="B411" s="117"/>
      <c r="C411" s="117"/>
      <c r="D411" s="117"/>
      <c r="E411" s="117"/>
      <c r="F411" s="118"/>
      <c r="G411" s="66" t="s">
        <v>567</v>
      </c>
      <c r="H411" s="61" t="s">
        <v>566</v>
      </c>
      <c r="I411" s="62"/>
      <c r="J411" s="63">
        <f>J412</f>
        <v>13768</v>
      </c>
      <c r="K411" s="115"/>
    </row>
    <row r="412" spans="1:11" s="116" customFormat="1" ht="26.25" customHeight="1" hidden="1">
      <c r="A412" s="114"/>
      <c r="B412" s="117"/>
      <c r="C412" s="117"/>
      <c r="D412" s="117"/>
      <c r="E412" s="117"/>
      <c r="F412" s="118"/>
      <c r="G412" s="85" t="s">
        <v>569</v>
      </c>
      <c r="H412" s="86" t="s">
        <v>568</v>
      </c>
      <c r="I412" s="62"/>
      <c r="J412" s="63">
        <f>J413</f>
        <v>13768</v>
      </c>
      <c r="K412" s="115"/>
    </row>
    <row r="413" spans="1:11" s="116" customFormat="1" ht="40.5" customHeight="1">
      <c r="A413" s="114"/>
      <c r="B413" s="117"/>
      <c r="C413" s="117"/>
      <c r="D413" s="117"/>
      <c r="E413" s="117"/>
      <c r="F413" s="118"/>
      <c r="G413" s="66" t="s">
        <v>678</v>
      </c>
      <c r="H413" s="61" t="s">
        <v>675</v>
      </c>
      <c r="I413" s="62"/>
      <c r="J413" s="63">
        <f>J414</f>
        <v>13768</v>
      </c>
      <c r="K413" s="115"/>
    </row>
    <row r="414" spans="1:11" s="116" customFormat="1" ht="33.75" customHeight="1">
      <c r="A414" s="114"/>
      <c r="B414" s="117"/>
      <c r="C414" s="117"/>
      <c r="D414" s="117"/>
      <c r="E414" s="117"/>
      <c r="F414" s="118"/>
      <c r="G414" s="66" t="s">
        <v>691</v>
      </c>
      <c r="H414" s="61"/>
      <c r="I414" s="62">
        <v>200</v>
      </c>
      <c r="J414" s="63">
        <v>13768</v>
      </c>
      <c r="K414" s="115"/>
    </row>
    <row r="415" spans="1:11" ht="48.75" customHeight="1">
      <c r="A415" s="10"/>
      <c r="B415" s="26"/>
      <c r="C415" s="26"/>
      <c r="D415" s="26"/>
      <c r="E415" s="26"/>
      <c r="F415" s="27"/>
      <c r="G415" s="84" t="s">
        <v>637</v>
      </c>
      <c r="H415" s="81" t="s">
        <v>583</v>
      </c>
      <c r="I415" s="171"/>
      <c r="J415" s="172">
        <f>J416</f>
        <v>100000</v>
      </c>
      <c r="K415" s="42"/>
    </row>
    <row r="416" spans="1:11" ht="51" customHeight="1">
      <c r="A416" s="10"/>
      <c r="B416" s="26"/>
      <c r="C416" s="26"/>
      <c r="D416" s="26"/>
      <c r="E416" s="26"/>
      <c r="F416" s="27"/>
      <c r="G416" s="66" t="s">
        <v>638</v>
      </c>
      <c r="H416" s="61" t="s">
        <v>584</v>
      </c>
      <c r="I416" s="62"/>
      <c r="J416" s="63">
        <f>J417</f>
        <v>100000</v>
      </c>
      <c r="K416" s="42"/>
    </row>
    <row r="417" spans="1:11" ht="62.25" customHeight="1">
      <c r="A417" s="10"/>
      <c r="B417" s="26"/>
      <c r="C417" s="26"/>
      <c r="D417" s="26"/>
      <c r="E417" s="26"/>
      <c r="F417" s="27"/>
      <c r="G417" s="85" t="s">
        <v>597</v>
      </c>
      <c r="H417" s="86" t="s">
        <v>585</v>
      </c>
      <c r="I417" s="165"/>
      <c r="J417" s="169">
        <f>J418</f>
        <v>100000</v>
      </c>
      <c r="K417" s="42"/>
    </row>
    <row r="418" spans="1:11" ht="34.5" customHeight="1">
      <c r="A418" s="10"/>
      <c r="B418" s="26"/>
      <c r="C418" s="26"/>
      <c r="D418" s="26"/>
      <c r="E418" s="26"/>
      <c r="F418" s="27"/>
      <c r="G418" s="66" t="s">
        <v>328</v>
      </c>
      <c r="H418" s="61" t="s">
        <v>586</v>
      </c>
      <c r="I418" s="62"/>
      <c r="J418" s="63">
        <f>J419</f>
        <v>100000</v>
      </c>
      <c r="K418" s="42"/>
    </row>
    <row r="419" spans="1:11" ht="33.75" customHeight="1">
      <c r="A419" s="10"/>
      <c r="B419" s="26"/>
      <c r="C419" s="26"/>
      <c r="D419" s="26"/>
      <c r="E419" s="26"/>
      <c r="F419" s="27"/>
      <c r="G419" s="66" t="s">
        <v>691</v>
      </c>
      <c r="H419" s="61"/>
      <c r="I419" s="62">
        <v>200</v>
      </c>
      <c r="J419" s="63">
        <v>100000</v>
      </c>
      <c r="K419" s="42"/>
    </row>
    <row r="420" spans="1:11" ht="60">
      <c r="A420" s="10"/>
      <c r="B420" s="229" t="s">
        <v>14</v>
      </c>
      <c r="C420" s="229"/>
      <c r="D420" s="229"/>
      <c r="E420" s="229"/>
      <c r="F420" s="230"/>
      <c r="G420" s="84" t="s">
        <v>650</v>
      </c>
      <c r="H420" s="81" t="s">
        <v>484</v>
      </c>
      <c r="I420" s="171" t="s">
        <v>0</v>
      </c>
      <c r="J420" s="172">
        <f>J421</f>
        <v>7042000</v>
      </c>
      <c r="K420" s="42"/>
    </row>
    <row r="421" spans="1:11" ht="51" customHeight="1">
      <c r="A421" s="10"/>
      <c r="B421" s="239" t="s">
        <v>13</v>
      </c>
      <c r="C421" s="239"/>
      <c r="D421" s="239"/>
      <c r="E421" s="239"/>
      <c r="F421" s="240"/>
      <c r="G421" s="66" t="s">
        <v>679</v>
      </c>
      <c r="H421" s="61" t="s">
        <v>485</v>
      </c>
      <c r="I421" s="62" t="s">
        <v>0</v>
      </c>
      <c r="J421" s="63">
        <f>J422+J431</f>
        <v>7042000</v>
      </c>
      <c r="K421" s="42"/>
    </row>
    <row r="422" spans="1:11" ht="35.25" customHeight="1">
      <c r="A422" s="10"/>
      <c r="B422" s="20"/>
      <c r="C422" s="20"/>
      <c r="D422" s="20"/>
      <c r="E422" s="20"/>
      <c r="F422" s="21"/>
      <c r="G422" s="85" t="s">
        <v>518</v>
      </c>
      <c r="H422" s="86" t="s">
        <v>486</v>
      </c>
      <c r="I422" s="62"/>
      <c r="J422" s="63">
        <f>J423</f>
        <v>6192000</v>
      </c>
      <c r="K422" s="42"/>
    </row>
    <row r="423" spans="1:11" ht="33" customHeight="1">
      <c r="A423" s="10"/>
      <c r="B423" s="20"/>
      <c r="C423" s="20"/>
      <c r="D423" s="20"/>
      <c r="E423" s="20"/>
      <c r="F423" s="21"/>
      <c r="G423" s="66" t="s">
        <v>113</v>
      </c>
      <c r="H423" s="61" t="s">
        <v>487</v>
      </c>
      <c r="I423" s="62"/>
      <c r="J423" s="63">
        <f>J424</f>
        <v>6192000</v>
      </c>
      <c r="K423" s="42"/>
    </row>
    <row r="424" spans="1:11" ht="18" customHeight="1">
      <c r="A424" s="10"/>
      <c r="B424" s="20"/>
      <c r="C424" s="20"/>
      <c r="D424" s="20"/>
      <c r="E424" s="20"/>
      <c r="F424" s="21"/>
      <c r="G424" s="66" t="s">
        <v>6</v>
      </c>
      <c r="H424" s="61"/>
      <c r="I424" s="62">
        <v>500</v>
      </c>
      <c r="J424" s="63">
        <v>6192000</v>
      </c>
      <c r="K424" s="42"/>
    </row>
    <row r="425" spans="1:11" ht="78" customHeight="1" hidden="1">
      <c r="A425" s="10"/>
      <c r="B425" s="20"/>
      <c r="C425" s="20"/>
      <c r="D425" s="20"/>
      <c r="E425" s="20"/>
      <c r="F425" s="21"/>
      <c r="G425" s="66" t="s">
        <v>292</v>
      </c>
      <c r="H425" s="61" t="s">
        <v>288</v>
      </c>
      <c r="I425" s="62"/>
      <c r="J425" s="63">
        <v>10000</v>
      </c>
      <c r="K425" s="42"/>
    </row>
    <row r="426" spans="1:11" ht="30.75" customHeight="1" hidden="1">
      <c r="A426" s="10"/>
      <c r="B426" s="20"/>
      <c r="C426" s="20"/>
      <c r="D426" s="20"/>
      <c r="E426" s="20"/>
      <c r="F426" s="21"/>
      <c r="G426" s="66" t="s">
        <v>115</v>
      </c>
      <c r="H426" s="61" t="s">
        <v>289</v>
      </c>
      <c r="I426" s="62"/>
      <c r="J426" s="63">
        <f>J427</f>
        <v>10000</v>
      </c>
      <c r="K426" s="42"/>
    </row>
    <row r="427" spans="1:11" ht="21.75" customHeight="1" hidden="1">
      <c r="A427" s="10"/>
      <c r="B427" s="20"/>
      <c r="C427" s="20"/>
      <c r="D427" s="20"/>
      <c r="E427" s="20"/>
      <c r="F427" s="21"/>
      <c r="G427" s="66" t="s">
        <v>114</v>
      </c>
      <c r="H427" s="61"/>
      <c r="I427" s="62">
        <v>700</v>
      </c>
      <c r="J427" s="63">
        <v>10000</v>
      </c>
      <c r="K427" s="43"/>
    </row>
    <row r="428" spans="1:11" ht="50.25" customHeight="1" hidden="1">
      <c r="A428" s="10"/>
      <c r="B428" s="20"/>
      <c r="C428" s="20"/>
      <c r="D428" s="20"/>
      <c r="E428" s="20"/>
      <c r="F428" s="21"/>
      <c r="G428" s="66" t="s">
        <v>293</v>
      </c>
      <c r="H428" s="61" t="s">
        <v>291</v>
      </c>
      <c r="I428" s="62"/>
      <c r="J428" s="63">
        <v>110000</v>
      </c>
      <c r="K428" s="43"/>
    </row>
    <row r="429" spans="1:11" ht="65.25" customHeight="1" hidden="1">
      <c r="A429" s="10"/>
      <c r="B429" s="223" t="s">
        <v>12</v>
      </c>
      <c r="C429" s="223"/>
      <c r="D429" s="223"/>
      <c r="E429" s="223"/>
      <c r="F429" s="224"/>
      <c r="G429" s="66" t="s">
        <v>122</v>
      </c>
      <c r="H429" s="61" t="s">
        <v>290</v>
      </c>
      <c r="I429" s="62" t="s">
        <v>0</v>
      </c>
      <c r="J429" s="63">
        <f>J430</f>
        <v>110000</v>
      </c>
      <c r="K429" s="42"/>
    </row>
    <row r="430" spans="1:11" ht="30.75" hidden="1">
      <c r="A430" s="10"/>
      <c r="B430" s="221">
        <v>500</v>
      </c>
      <c r="C430" s="221"/>
      <c r="D430" s="221"/>
      <c r="E430" s="221"/>
      <c r="F430" s="222"/>
      <c r="G430" s="66" t="s">
        <v>2</v>
      </c>
      <c r="H430" s="61" t="s">
        <v>0</v>
      </c>
      <c r="I430" s="62">
        <v>200</v>
      </c>
      <c r="J430" s="63">
        <v>110000</v>
      </c>
      <c r="K430" s="42"/>
    </row>
    <row r="431" spans="1:11" ht="34.5" customHeight="1">
      <c r="A431" s="10"/>
      <c r="B431" s="26"/>
      <c r="C431" s="26"/>
      <c r="D431" s="26"/>
      <c r="E431" s="26"/>
      <c r="F431" s="27"/>
      <c r="G431" s="85" t="s">
        <v>581</v>
      </c>
      <c r="H431" s="86" t="s">
        <v>537</v>
      </c>
      <c r="I431" s="62"/>
      <c r="J431" s="63">
        <f>J432</f>
        <v>850000</v>
      </c>
      <c r="K431" s="42"/>
    </row>
    <row r="432" spans="1:11" ht="85.5" customHeight="1">
      <c r="A432" s="10"/>
      <c r="B432" s="26"/>
      <c r="C432" s="26"/>
      <c r="D432" s="26"/>
      <c r="E432" s="26"/>
      <c r="F432" s="27"/>
      <c r="G432" s="66" t="s">
        <v>539</v>
      </c>
      <c r="H432" s="61" t="s">
        <v>538</v>
      </c>
      <c r="I432" s="62"/>
      <c r="J432" s="63">
        <f>J433</f>
        <v>850000</v>
      </c>
      <c r="K432" s="42"/>
    </row>
    <row r="433" spans="1:11" ht="30.75">
      <c r="A433" s="10"/>
      <c r="B433" s="26"/>
      <c r="C433" s="26"/>
      <c r="D433" s="26"/>
      <c r="E433" s="26"/>
      <c r="F433" s="27"/>
      <c r="G433" s="66" t="s">
        <v>691</v>
      </c>
      <c r="H433" s="61"/>
      <c r="I433" s="62">
        <v>200</v>
      </c>
      <c r="J433" s="63">
        <v>850000</v>
      </c>
      <c r="K433" s="42"/>
    </row>
    <row r="434" spans="1:11" ht="15">
      <c r="A434" s="10"/>
      <c r="B434" s="229" t="s">
        <v>10</v>
      </c>
      <c r="C434" s="229"/>
      <c r="D434" s="229"/>
      <c r="E434" s="229"/>
      <c r="F434" s="230"/>
      <c r="G434" s="84" t="s">
        <v>9</v>
      </c>
      <c r="H434" s="81" t="s">
        <v>488</v>
      </c>
      <c r="I434" s="171" t="s">
        <v>0</v>
      </c>
      <c r="J434" s="172">
        <f>J439+J447+J449+J451+J454+J458+J460+J464+J468+J472+J476+J478+J481+J484+J486+J442+J445</f>
        <v>35938485</v>
      </c>
      <c r="K434" s="42"/>
    </row>
    <row r="435" spans="1:11" ht="37.5" customHeight="1" hidden="1">
      <c r="A435" s="10"/>
      <c r="B435" s="28"/>
      <c r="C435" s="28"/>
      <c r="D435" s="28"/>
      <c r="E435" s="28"/>
      <c r="F435" s="29"/>
      <c r="G435" s="66" t="s">
        <v>527</v>
      </c>
      <c r="H435" s="61" t="s">
        <v>526</v>
      </c>
      <c r="I435" s="171"/>
      <c r="J435" s="63">
        <f>J436</f>
        <v>0</v>
      </c>
      <c r="K435" s="42"/>
    </row>
    <row r="436" spans="1:11" ht="15" hidden="1">
      <c r="A436" s="10"/>
      <c r="B436" s="28"/>
      <c r="C436" s="28"/>
      <c r="D436" s="28"/>
      <c r="E436" s="28"/>
      <c r="F436" s="29"/>
      <c r="G436" s="84"/>
      <c r="H436" s="81"/>
      <c r="I436" s="62">
        <v>500</v>
      </c>
      <c r="J436" s="63"/>
      <c r="K436" s="42"/>
    </row>
    <row r="437" spans="1:11" ht="54.75" customHeight="1" hidden="1">
      <c r="A437" s="10"/>
      <c r="B437" s="28"/>
      <c r="C437" s="28"/>
      <c r="D437" s="28"/>
      <c r="E437" s="28"/>
      <c r="F437" s="29"/>
      <c r="G437" s="66" t="s">
        <v>524</v>
      </c>
      <c r="H437" s="61" t="s">
        <v>523</v>
      </c>
      <c r="I437" s="171"/>
      <c r="J437" s="63">
        <f>J438</f>
        <v>0</v>
      </c>
      <c r="K437" s="42"/>
    </row>
    <row r="438" spans="1:11" ht="32.25" customHeight="1" hidden="1">
      <c r="A438" s="10"/>
      <c r="B438" s="28"/>
      <c r="C438" s="28"/>
      <c r="D438" s="28"/>
      <c r="E438" s="28"/>
      <c r="F438" s="29"/>
      <c r="G438" s="66" t="s">
        <v>2</v>
      </c>
      <c r="H438" s="81"/>
      <c r="I438" s="62">
        <v>200</v>
      </c>
      <c r="J438" s="63"/>
      <c r="K438" s="42"/>
    </row>
    <row r="439" spans="1:11" ht="66" customHeight="1" hidden="1">
      <c r="A439" s="10"/>
      <c r="B439" s="28"/>
      <c r="C439" s="28"/>
      <c r="D439" s="28"/>
      <c r="E439" s="28"/>
      <c r="F439" s="29"/>
      <c r="G439" s="66" t="s">
        <v>120</v>
      </c>
      <c r="H439" s="61" t="s">
        <v>489</v>
      </c>
      <c r="I439" s="62"/>
      <c r="J439" s="63">
        <f>J440+J441</f>
        <v>0</v>
      </c>
      <c r="K439" s="42"/>
    </row>
    <row r="440" spans="1:11" ht="77.25" hidden="1">
      <c r="A440" s="10"/>
      <c r="B440" s="28"/>
      <c r="C440" s="28"/>
      <c r="D440" s="28"/>
      <c r="E440" s="28"/>
      <c r="F440" s="29"/>
      <c r="G440" s="66" t="s">
        <v>3</v>
      </c>
      <c r="H440" s="61" t="s">
        <v>0</v>
      </c>
      <c r="I440" s="62">
        <v>100</v>
      </c>
      <c r="J440" s="63"/>
      <c r="K440" s="42"/>
    </row>
    <row r="441" spans="1:11" ht="30.75" hidden="1">
      <c r="A441" s="10"/>
      <c r="B441" s="28"/>
      <c r="C441" s="28"/>
      <c r="D441" s="28"/>
      <c r="E441" s="28"/>
      <c r="F441" s="29"/>
      <c r="G441" s="66" t="s">
        <v>2</v>
      </c>
      <c r="H441" s="61" t="s">
        <v>0</v>
      </c>
      <c r="I441" s="62">
        <v>200</v>
      </c>
      <c r="J441" s="63"/>
      <c r="K441" s="42"/>
    </row>
    <row r="442" spans="1:11" s="116" customFormat="1" ht="66.75" customHeight="1">
      <c r="A442" s="114"/>
      <c r="B442" s="119"/>
      <c r="C442" s="119"/>
      <c r="D442" s="119"/>
      <c r="E442" s="119"/>
      <c r="F442" s="120"/>
      <c r="G442" s="66" t="s">
        <v>120</v>
      </c>
      <c r="H442" s="61" t="s">
        <v>489</v>
      </c>
      <c r="I442" s="62"/>
      <c r="J442" s="63">
        <f>SUM(J443+J444)</f>
        <v>1216253</v>
      </c>
      <c r="K442" s="115"/>
    </row>
    <row r="443" spans="1:11" s="116" customFormat="1" ht="77.25">
      <c r="A443" s="114"/>
      <c r="B443" s="119"/>
      <c r="C443" s="119"/>
      <c r="D443" s="119"/>
      <c r="E443" s="119"/>
      <c r="F443" s="120"/>
      <c r="G443" s="66" t="s">
        <v>3</v>
      </c>
      <c r="H443" s="61"/>
      <c r="I443" s="62">
        <v>100</v>
      </c>
      <c r="J443" s="63">
        <v>581250</v>
      </c>
      <c r="K443" s="115"/>
    </row>
    <row r="444" spans="1:11" s="116" customFormat="1" ht="30.75">
      <c r="A444" s="114"/>
      <c r="B444" s="119"/>
      <c r="C444" s="119"/>
      <c r="D444" s="119"/>
      <c r="E444" s="119"/>
      <c r="F444" s="120"/>
      <c r="G444" s="66" t="s">
        <v>691</v>
      </c>
      <c r="H444" s="61"/>
      <c r="I444" s="62">
        <v>200</v>
      </c>
      <c r="J444" s="63">
        <v>635003</v>
      </c>
      <c r="K444" s="115"/>
    </row>
    <row r="445" spans="1:11" s="116" customFormat="1" ht="46.5">
      <c r="A445" s="114"/>
      <c r="B445" s="119"/>
      <c r="C445" s="119"/>
      <c r="D445" s="119"/>
      <c r="E445" s="119"/>
      <c r="F445" s="120"/>
      <c r="G445" s="66" t="s">
        <v>603</v>
      </c>
      <c r="H445" s="61" t="s">
        <v>523</v>
      </c>
      <c r="I445" s="62"/>
      <c r="J445" s="63">
        <f>SUM(J446)</f>
        <v>28675</v>
      </c>
      <c r="K445" s="115"/>
    </row>
    <row r="446" spans="1:11" s="116" customFormat="1" ht="30.75">
      <c r="A446" s="114"/>
      <c r="B446" s="119"/>
      <c r="C446" s="119"/>
      <c r="D446" s="119"/>
      <c r="E446" s="119"/>
      <c r="F446" s="120"/>
      <c r="G446" s="66" t="s">
        <v>691</v>
      </c>
      <c r="H446" s="61"/>
      <c r="I446" s="62">
        <v>200</v>
      </c>
      <c r="J446" s="63">
        <v>28675</v>
      </c>
      <c r="K446" s="115"/>
    </row>
    <row r="447" spans="1:11" ht="19.5" customHeight="1">
      <c r="A447" s="10"/>
      <c r="B447" s="28"/>
      <c r="C447" s="28"/>
      <c r="D447" s="28"/>
      <c r="E447" s="28"/>
      <c r="F447" s="29"/>
      <c r="G447" s="66" t="s">
        <v>116</v>
      </c>
      <c r="H447" s="61" t="s">
        <v>490</v>
      </c>
      <c r="I447" s="62" t="s">
        <v>0</v>
      </c>
      <c r="J447" s="63">
        <f>J448</f>
        <v>1479020</v>
      </c>
      <c r="K447" s="42"/>
    </row>
    <row r="448" spans="1:11" ht="77.25">
      <c r="A448" s="10"/>
      <c r="B448" s="28"/>
      <c r="C448" s="28"/>
      <c r="D448" s="28"/>
      <c r="E448" s="28"/>
      <c r="F448" s="29"/>
      <c r="G448" s="66" t="s">
        <v>3</v>
      </c>
      <c r="H448" s="69"/>
      <c r="I448" s="62">
        <v>100</v>
      </c>
      <c r="J448" s="63">
        <v>1479020</v>
      </c>
      <c r="K448" s="42"/>
    </row>
    <row r="449" spans="1:11" ht="30.75">
      <c r="A449" s="10"/>
      <c r="B449" s="28"/>
      <c r="C449" s="28"/>
      <c r="D449" s="28"/>
      <c r="E449" s="28"/>
      <c r="F449" s="29"/>
      <c r="G449" s="66" t="s">
        <v>117</v>
      </c>
      <c r="H449" s="61" t="s">
        <v>491</v>
      </c>
      <c r="I449" s="62" t="s">
        <v>0</v>
      </c>
      <c r="J449" s="63">
        <f>J450</f>
        <v>10000</v>
      </c>
      <c r="K449" s="42"/>
    </row>
    <row r="450" spans="1:11" ht="77.25">
      <c r="A450" s="10"/>
      <c r="B450" s="28"/>
      <c r="C450" s="28"/>
      <c r="D450" s="28"/>
      <c r="E450" s="28"/>
      <c r="F450" s="29"/>
      <c r="G450" s="66" t="s">
        <v>3</v>
      </c>
      <c r="H450" s="69"/>
      <c r="I450" s="62">
        <v>100</v>
      </c>
      <c r="J450" s="63">
        <v>10000</v>
      </c>
      <c r="K450" s="42"/>
    </row>
    <row r="451" spans="1:11" ht="30.75">
      <c r="A451" s="10"/>
      <c r="B451" s="28"/>
      <c r="C451" s="28"/>
      <c r="D451" s="28"/>
      <c r="E451" s="28"/>
      <c r="F451" s="29"/>
      <c r="G451" s="66" t="s">
        <v>118</v>
      </c>
      <c r="H451" s="61" t="s">
        <v>492</v>
      </c>
      <c r="I451" s="62"/>
      <c r="J451" s="63">
        <f>J452+J453</f>
        <v>10000</v>
      </c>
      <c r="K451" s="42"/>
    </row>
    <row r="452" spans="1:11" ht="77.25">
      <c r="A452" s="10"/>
      <c r="B452" s="28"/>
      <c r="C452" s="28"/>
      <c r="D452" s="28"/>
      <c r="E452" s="28"/>
      <c r="F452" s="29"/>
      <c r="G452" s="66" t="s">
        <v>3</v>
      </c>
      <c r="H452" s="69"/>
      <c r="I452" s="62">
        <v>100</v>
      </c>
      <c r="J452" s="63">
        <v>10000</v>
      </c>
      <c r="K452" s="42"/>
    </row>
    <row r="453" spans="1:11" ht="30.75" hidden="1">
      <c r="A453" s="10"/>
      <c r="B453" s="28"/>
      <c r="C453" s="28"/>
      <c r="D453" s="28"/>
      <c r="E453" s="28"/>
      <c r="F453" s="29"/>
      <c r="G453" s="66" t="s">
        <v>2</v>
      </c>
      <c r="H453" s="69"/>
      <c r="I453" s="62">
        <v>200</v>
      </c>
      <c r="J453" s="63">
        <v>0</v>
      </c>
      <c r="K453" s="42"/>
    </row>
    <row r="454" spans="1:11" ht="46.5">
      <c r="A454" s="10"/>
      <c r="B454" s="28"/>
      <c r="C454" s="28"/>
      <c r="D454" s="28"/>
      <c r="E454" s="28"/>
      <c r="F454" s="29"/>
      <c r="G454" s="66" t="s">
        <v>130</v>
      </c>
      <c r="H454" s="61" t="s">
        <v>493</v>
      </c>
      <c r="I454" s="62"/>
      <c r="J454" s="63">
        <f>J455+J456+J457</f>
        <v>15062780</v>
      </c>
      <c r="K454" s="42"/>
    </row>
    <row r="455" spans="1:11" ht="77.25">
      <c r="A455" s="10"/>
      <c r="B455" s="28"/>
      <c r="C455" s="28"/>
      <c r="D455" s="28"/>
      <c r="E455" s="28"/>
      <c r="F455" s="29"/>
      <c r="G455" s="66" t="s">
        <v>3</v>
      </c>
      <c r="H455" s="61" t="s">
        <v>0</v>
      </c>
      <c r="I455" s="62">
        <v>100</v>
      </c>
      <c r="J455" s="63">
        <v>14047662</v>
      </c>
      <c r="K455" s="42"/>
    </row>
    <row r="456" spans="1:11" ht="30.75">
      <c r="A456" s="10"/>
      <c r="B456" s="28"/>
      <c r="C456" s="28"/>
      <c r="D456" s="28"/>
      <c r="E456" s="28"/>
      <c r="F456" s="29"/>
      <c r="G456" s="66" t="s">
        <v>691</v>
      </c>
      <c r="H456" s="61" t="s">
        <v>0</v>
      </c>
      <c r="I456" s="62">
        <v>200</v>
      </c>
      <c r="J456" s="63">
        <v>892118</v>
      </c>
      <c r="K456" s="42"/>
    </row>
    <row r="457" spans="1:11" ht="15">
      <c r="A457" s="10"/>
      <c r="B457" s="28"/>
      <c r="C457" s="28"/>
      <c r="D457" s="28"/>
      <c r="E457" s="28"/>
      <c r="F457" s="29"/>
      <c r="G457" s="66" t="s">
        <v>1</v>
      </c>
      <c r="H457" s="61" t="s">
        <v>0</v>
      </c>
      <c r="I457" s="62">
        <v>800</v>
      </c>
      <c r="J457" s="63">
        <v>123000</v>
      </c>
      <c r="K457" s="42"/>
    </row>
    <row r="458" spans="1:11" ht="36.75" customHeight="1">
      <c r="A458" s="10"/>
      <c r="B458" s="28"/>
      <c r="C458" s="28"/>
      <c r="D458" s="28"/>
      <c r="E458" s="28"/>
      <c r="F458" s="29"/>
      <c r="G458" s="66" t="s">
        <v>119</v>
      </c>
      <c r="H458" s="61" t="s">
        <v>494</v>
      </c>
      <c r="I458" s="62"/>
      <c r="J458" s="63">
        <f>J459</f>
        <v>685227</v>
      </c>
      <c r="K458" s="42"/>
    </row>
    <row r="459" spans="1:11" ht="77.25">
      <c r="A459" s="10"/>
      <c r="B459" s="28"/>
      <c r="C459" s="28"/>
      <c r="D459" s="28"/>
      <c r="E459" s="28"/>
      <c r="F459" s="29"/>
      <c r="G459" s="66" t="s">
        <v>3</v>
      </c>
      <c r="H459" s="61" t="s">
        <v>0</v>
      </c>
      <c r="I459" s="62">
        <v>100</v>
      </c>
      <c r="J459" s="63">
        <v>685227</v>
      </c>
      <c r="K459" s="42"/>
    </row>
    <row r="460" spans="1:11" ht="30.75">
      <c r="A460" s="10"/>
      <c r="B460" s="28"/>
      <c r="C460" s="28"/>
      <c r="D460" s="28"/>
      <c r="E460" s="28"/>
      <c r="F460" s="29"/>
      <c r="G460" s="66" t="s">
        <v>137</v>
      </c>
      <c r="H460" s="61" t="s">
        <v>495</v>
      </c>
      <c r="I460" s="62"/>
      <c r="J460" s="63">
        <f>J461+J462+J463</f>
        <v>378473</v>
      </c>
      <c r="K460" s="42"/>
    </row>
    <row r="461" spans="1:11" ht="77.25">
      <c r="A461" s="10"/>
      <c r="B461" s="28"/>
      <c r="C461" s="28"/>
      <c r="D461" s="28"/>
      <c r="E461" s="28"/>
      <c r="F461" s="29"/>
      <c r="G461" s="66" t="s">
        <v>3</v>
      </c>
      <c r="H461" s="61"/>
      <c r="I461" s="62">
        <v>100</v>
      </c>
      <c r="J461" s="63">
        <v>365727</v>
      </c>
      <c r="K461" s="42"/>
    </row>
    <row r="462" spans="1:11" ht="30" customHeight="1">
      <c r="A462" s="10"/>
      <c r="B462" s="28"/>
      <c r="C462" s="28"/>
      <c r="D462" s="28"/>
      <c r="E462" s="28"/>
      <c r="F462" s="29"/>
      <c r="G462" s="66" t="s">
        <v>691</v>
      </c>
      <c r="H462" s="61"/>
      <c r="I462" s="62">
        <v>200</v>
      </c>
      <c r="J462" s="63">
        <v>12746</v>
      </c>
      <c r="K462" s="42"/>
    </row>
    <row r="463" spans="1:11" ht="24.75" customHeight="1" hidden="1">
      <c r="A463" s="10"/>
      <c r="B463" s="28"/>
      <c r="C463" s="28"/>
      <c r="D463" s="28"/>
      <c r="E463" s="28"/>
      <c r="F463" s="29"/>
      <c r="G463" s="66" t="s">
        <v>1</v>
      </c>
      <c r="H463" s="61"/>
      <c r="I463" s="62">
        <v>800</v>
      </c>
      <c r="J463" s="63">
        <v>0</v>
      </c>
      <c r="K463" s="42"/>
    </row>
    <row r="464" spans="1:11" ht="30.75">
      <c r="A464" s="10"/>
      <c r="B464" s="28"/>
      <c r="C464" s="28"/>
      <c r="D464" s="28"/>
      <c r="E464" s="28"/>
      <c r="F464" s="29"/>
      <c r="G464" s="66" t="s">
        <v>131</v>
      </c>
      <c r="H464" s="61" t="s">
        <v>496</v>
      </c>
      <c r="I464" s="62"/>
      <c r="J464" s="63">
        <f>J465+J466</f>
        <v>6643200</v>
      </c>
      <c r="K464" s="42"/>
    </row>
    <row r="465" spans="1:11" s="65" customFormat="1" ht="77.25">
      <c r="A465" s="60"/>
      <c r="B465" s="89"/>
      <c r="C465" s="89"/>
      <c r="D465" s="89"/>
      <c r="E465" s="89"/>
      <c r="F465" s="90"/>
      <c r="G465" s="66" t="s">
        <v>3</v>
      </c>
      <c r="H465" s="61"/>
      <c r="I465" s="62">
        <v>100</v>
      </c>
      <c r="J465" s="63">
        <v>6341600</v>
      </c>
      <c r="K465" s="64"/>
    </row>
    <row r="466" spans="1:11" s="65" customFormat="1" ht="30.75">
      <c r="A466" s="60"/>
      <c r="B466" s="89"/>
      <c r="C466" s="89"/>
      <c r="D466" s="89"/>
      <c r="E466" s="89"/>
      <c r="F466" s="90"/>
      <c r="G466" s="66" t="s">
        <v>691</v>
      </c>
      <c r="H466" s="61"/>
      <c r="I466" s="62">
        <v>200</v>
      </c>
      <c r="J466" s="63">
        <v>301600</v>
      </c>
      <c r="K466" s="64"/>
    </row>
    <row r="467" spans="1:11" ht="15" hidden="1">
      <c r="A467" s="10"/>
      <c r="B467" s="28"/>
      <c r="C467" s="28"/>
      <c r="D467" s="28"/>
      <c r="E467" s="28"/>
      <c r="F467" s="29"/>
      <c r="G467" s="66" t="s">
        <v>1</v>
      </c>
      <c r="H467" s="61"/>
      <c r="I467" s="62">
        <v>800</v>
      </c>
      <c r="J467" s="63"/>
      <c r="K467" s="42"/>
    </row>
    <row r="468" spans="1:11" ht="30.75">
      <c r="A468" s="10"/>
      <c r="B468" s="28"/>
      <c r="C468" s="28"/>
      <c r="D468" s="28"/>
      <c r="E468" s="28"/>
      <c r="F468" s="29"/>
      <c r="G468" s="66" t="s">
        <v>132</v>
      </c>
      <c r="H468" s="61" t="s">
        <v>497</v>
      </c>
      <c r="I468" s="62"/>
      <c r="J468" s="63">
        <f>J469+J470+J471</f>
        <v>2233800</v>
      </c>
      <c r="K468" s="42"/>
    </row>
    <row r="469" spans="1:11" ht="77.25">
      <c r="A469" s="10"/>
      <c r="B469" s="28"/>
      <c r="C469" s="28"/>
      <c r="D469" s="28"/>
      <c r="E469" s="28"/>
      <c r="F469" s="29"/>
      <c r="G469" s="66" t="s">
        <v>3</v>
      </c>
      <c r="H469" s="61"/>
      <c r="I469" s="62">
        <v>100</v>
      </c>
      <c r="J469" s="63">
        <v>2193339</v>
      </c>
      <c r="K469" s="42"/>
    </row>
    <row r="470" spans="1:11" ht="30.75">
      <c r="A470" s="10"/>
      <c r="B470" s="28"/>
      <c r="C470" s="28"/>
      <c r="D470" s="28"/>
      <c r="E470" s="28"/>
      <c r="F470" s="29"/>
      <c r="G470" s="66" t="s">
        <v>691</v>
      </c>
      <c r="H470" s="61"/>
      <c r="I470" s="62">
        <v>200</v>
      </c>
      <c r="J470" s="63">
        <v>39961</v>
      </c>
      <c r="K470" s="42"/>
    </row>
    <row r="471" spans="1:11" ht="15">
      <c r="A471" s="10"/>
      <c r="B471" s="28"/>
      <c r="C471" s="28"/>
      <c r="D471" s="28"/>
      <c r="E471" s="28"/>
      <c r="F471" s="29"/>
      <c r="G471" s="66" t="s">
        <v>1</v>
      </c>
      <c r="H471" s="61"/>
      <c r="I471" s="62">
        <v>800</v>
      </c>
      <c r="J471" s="63">
        <v>500</v>
      </c>
      <c r="K471" s="42"/>
    </row>
    <row r="472" spans="1:11" ht="30.75">
      <c r="A472" s="10"/>
      <c r="B472" s="28"/>
      <c r="C472" s="28"/>
      <c r="D472" s="28"/>
      <c r="E472" s="28"/>
      <c r="F472" s="29"/>
      <c r="G472" s="66" t="s">
        <v>133</v>
      </c>
      <c r="H472" s="61" t="s">
        <v>498</v>
      </c>
      <c r="I472" s="62"/>
      <c r="J472" s="63">
        <f>J473+J474+J475</f>
        <v>1395300</v>
      </c>
      <c r="K472" s="42"/>
    </row>
    <row r="473" spans="1:11" ht="77.25">
      <c r="A473" s="10"/>
      <c r="B473" s="28"/>
      <c r="C473" s="28"/>
      <c r="D473" s="28"/>
      <c r="E473" s="28"/>
      <c r="F473" s="29"/>
      <c r="G473" s="66" t="s">
        <v>3</v>
      </c>
      <c r="H473" s="61"/>
      <c r="I473" s="62">
        <v>100</v>
      </c>
      <c r="J473" s="63">
        <v>1325614</v>
      </c>
      <c r="K473" s="42"/>
    </row>
    <row r="474" spans="1:11" ht="30.75">
      <c r="A474" s="10"/>
      <c r="B474" s="28"/>
      <c r="C474" s="28"/>
      <c r="D474" s="28"/>
      <c r="E474" s="28"/>
      <c r="F474" s="29"/>
      <c r="G474" s="66" t="s">
        <v>691</v>
      </c>
      <c r="H474" s="61"/>
      <c r="I474" s="62">
        <v>200</v>
      </c>
      <c r="J474" s="63">
        <v>65686</v>
      </c>
      <c r="K474" s="42"/>
    </row>
    <row r="475" spans="1:11" ht="15">
      <c r="A475" s="10"/>
      <c r="B475" s="28"/>
      <c r="C475" s="28"/>
      <c r="D475" s="28"/>
      <c r="E475" s="28"/>
      <c r="F475" s="29"/>
      <c r="G475" s="66" t="s">
        <v>1</v>
      </c>
      <c r="H475" s="61"/>
      <c r="I475" s="62">
        <v>800</v>
      </c>
      <c r="J475" s="63">
        <v>4000</v>
      </c>
      <c r="K475" s="42"/>
    </row>
    <row r="476" spans="1:11" s="151" customFormat="1" ht="33" customHeight="1">
      <c r="A476" s="147"/>
      <c r="B476" s="148"/>
      <c r="C476" s="148"/>
      <c r="D476" s="148"/>
      <c r="E476" s="148"/>
      <c r="F476" s="149"/>
      <c r="G476" s="66" t="s">
        <v>162</v>
      </c>
      <c r="H476" s="61" t="s">
        <v>499</v>
      </c>
      <c r="I476" s="62"/>
      <c r="J476" s="63">
        <f>J477</f>
        <v>200000</v>
      </c>
      <c r="K476" s="150"/>
    </row>
    <row r="477" spans="1:11" s="151" customFormat="1" ht="15">
      <c r="A477" s="147"/>
      <c r="B477" s="148"/>
      <c r="C477" s="148"/>
      <c r="D477" s="148"/>
      <c r="E477" s="148"/>
      <c r="F477" s="149"/>
      <c r="G477" s="66" t="s">
        <v>1</v>
      </c>
      <c r="H477" s="61" t="s">
        <v>0</v>
      </c>
      <c r="I477" s="62">
        <v>800</v>
      </c>
      <c r="J477" s="63">
        <v>200000</v>
      </c>
      <c r="K477" s="150"/>
    </row>
    <row r="478" spans="1:11" s="59" customFormat="1" ht="30.75">
      <c r="A478" s="55"/>
      <c r="B478" s="93"/>
      <c r="C478" s="93"/>
      <c r="D478" s="93"/>
      <c r="E478" s="93"/>
      <c r="F478" s="94"/>
      <c r="G478" s="66" t="s">
        <v>127</v>
      </c>
      <c r="H478" s="61" t="s">
        <v>500</v>
      </c>
      <c r="I478" s="62" t="s">
        <v>0</v>
      </c>
      <c r="J478" s="63">
        <f>J479+J480</f>
        <v>514575</v>
      </c>
      <c r="K478" s="58"/>
    </row>
    <row r="479" spans="1:11" s="59" customFormat="1" ht="77.25">
      <c r="A479" s="55"/>
      <c r="B479" s="93"/>
      <c r="C479" s="93"/>
      <c r="D479" s="93"/>
      <c r="E479" s="93"/>
      <c r="F479" s="94"/>
      <c r="G479" s="66" t="s">
        <v>3</v>
      </c>
      <c r="H479" s="61" t="s">
        <v>0</v>
      </c>
      <c r="I479" s="62">
        <v>100</v>
      </c>
      <c r="J479" s="63">
        <v>404209</v>
      </c>
      <c r="K479" s="58"/>
    </row>
    <row r="480" spans="1:11" s="59" customFormat="1" ht="30.75">
      <c r="A480" s="55"/>
      <c r="B480" s="93"/>
      <c r="C480" s="93"/>
      <c r="D480" s="93"/>
      <c r="E480" s="93"/>
      <c r="F480" s="94"/>
      <c r="G480" s="66" t="s">
        <v>691</v>
      </c>
      <c r="H480" s="61"/>
      <c r="I480" s="62">
        <v>200</v>
      </c>
      <c r="J480" s="63">
        <v>110366</v>
      </c>
      <c r="K480" s="58"/>
    </row>
    <row r="481" spans="1:11" s="116" customFormat="1" ht="36" customHeight="1">
      <c r="A481" s="114"/>
      <c r="B481" s="119"/>
      <c r="C481" s="119"/>
      <c r="D481" s="119"/>
      <c r="E481" s="119"/>
      <c r="F481" s="120"/>
      <c r="G481" s="66" t="s">
        <v>125</v>
      </c>
      <c r="H481" s="61" t="s">
        <v>501</v>
      </c>
      <c r="I481" s="62" t="s">
        <v>0</v>
      </c>
      <c r="J481" s="63">
        <f>J482+J483</f>
        <v>382668</v>
      </c>
      <c r="K481" s="115"/>
    </row>
    <row r="482" spans="1:11" s="116" customFormat="1" ht="77.25">
      <c r="A482" s="114"/>
      <c r="B482" s="119"/>
      <c r="C482" s="119"/>
      <c r="D482" s="119"/>
      <c r="E482" s="119"/>
      <c r="F482" s="120"/>
      <c r="G482" s="66" t="s">
        <v>3</v>
      </c>
      <c r="H482" s="61"/>
      <c r="I482" s="62">
        <v>100</v>
      </c>
      <c r="J482" s="63">
        <v>372668</v>
      </c>
      <c r="K482" s="115"/>
    </row>
    <row r="483" spans="1:11" s="116" customFormat="1" ht="30.75">
      <c r="A483" s="114"/>
      <c r="B483" s="119"/>
      <c r="C483" s="119"/>
      <c r="D483" s="119"/>
      <c r="E483" s="119"/>
      <c r="F483" s="120"/>
      <c r="G483" s="66" t="s">
        <v>691</v>
      </c>
      <c r="H483" s="61"/>
      <c r="I483" s="62">
        <v>200</v>
      </c>
      <c r="J483" s="63">
        <v>10000</v>
      </c>
      <c r="K483" s="115"/>
    </row>
    <row r="484" spans="1:11" s="116" customFormat="1" ht="33" customHeight="1">
      <c r="A484" s="114"/>
      <c r="B484" s="119"/>
      <c r="C484" s="119"/>
      <c r="D484" s="119"/>
      <c r="E484" s="119"/>
      <c r="F484" s="120"/>
      <c r="G484" s="66" t="s">
        <v>126</v>
      </c>
      <c r="H484" s="61" t="s">
        <v>502</v>
      </c>
      <c r="I484" s="62" t="s">
        <v>0</v>
      </c>
      <c r="J484" s="63">
        <f>J485</f>
        <v>19514</v>
      </c>
      <c r="K484" s="115"/>
    </row>
    <row r="485" spans="1:11" s="116" customFormat="1" ht="30.75">
      <c r="A485" s="114"/>
      <c r="B485" s="119"/>
      <c r="C485" s="119"/>
      <c r="D485" s="119"/>
      <c r="E485" s="119"/>
      <c r="F485" s="120"/>
      <c r="G485" s="66" t="s">
        <v>2</v>
      </c>
      <c r="H485" s="61" t="s">
        <v>0</v>
      </c>
      <c r="I485" s="62">
        <v>200</v>
      </c>
      <c r="J485" s="63">
        <v>19514</v>
      </c>
      <c r="K485" s="115"/>
    </row>
    <row r="486" spans="1:11" s="102" customFormat="1" ht="40.5" customHeight="1">
      <c r="A486" s="98"/>
      <c r="B486" s="110"/>
      <c r="C486" s="110"/>
      <c r="D486" s="110"/>
      <c r="E486" s="110"/>
      <c r="F486" s="111"/>
      <c r="G486" s="66" t="s">
        <v>128</v>
      </c>
      <c r="H486" s="61" t="s">
        <v>503</v>
      </c>
      <c r="I486" s="62" t="s">
        <v>0</v>
      </c>
      <c r="J486" s="63">
        <f>J487+J488+J489</f>
        <v>5679000</v>
      </c>
      <c r="K486" s="101"/>
    </row>
    <row r="487" spans="1:11" s="102" customFormat="1" ht="77.25">
      <c r="A487" s="98"/>
      <c r="B487" s="110"/>
      <c r="C487" s="110"/>
      <c r="D487" s="110"/>
      <c r="E487" s="110"/>
      <c r="F487" s="111"/>
      <c r="G487" s="66" t="s">
        <v>3</v>
      </c>
      <c r="H487" s="61" t="s">
        <v>129</v>
      </c>
      <c r="I487" s="62">
        <v>100</v>
      </c>
      <c r="J487" s="63">
        <v>4839000</v>
      </c>
      <c r="K487" s="101"/>
    </row>
    <row r="488" spans="1:11" s="102" customFormat="1" ht="30.75">
      <c r="A488" s="98"/>
      <c r="B488" s="110"/>
      <c r="C488" s="110"/>
      <c r="D488" s="110"/>
      <c r="E488" s="110"/>
      <c r="F488" s="111"/>
      <c r="G488" s="66" t="s">
        <v>691</v>
      </c>
      <c r="H488" s="61"/>
      <c r="I488" s="62">
        <v>200</v>
      </c>
      <c r="J488" s="63">
        <v>836000</v>
      </c>
      <c r="K488" s="101"/>
    </row>
    <row r="489" spans="1:11" s="102" customFormat="1" ht="15">
      <c r="A489" s="98"/>
      <c r="B489" s="110"/>
      <c r="C489" s="110"/>
      <c r="D489" s="110"/>
      <c r="E489" s="110"/>
      <c r="F489" s="111"/>
      <c r="G489" s="66" t="s">
        <v>1</v>
      </c>
      <c r="H489" s="61"/>
      <c r="I489" s="62">
        <v>800</v>
      </c>
      <c r="J489" s="63">
        <v>4000</v>
      </c>
      <c r="K489" s="101"/>
    </row>
    <row r="490" spans="1:11" ht="15">
      <c r="A490" s="10"/>
      <c r="B490" s="239" t="s">
        <v>10</v>
      </c>
      <c r="C490" s="239"/>
      <c r="D490" s="239"/>
      <c r="E490" s="239"/>
      <c r="F490" s="240"/>
      <c r="G490" s="84" t="s">
        <v>124</v>
      </c>
      <c r="H490" s="81" t="s">
        <v>504</v>
      </c>
      <c r="I490" s="62" t="s">
        <v>0</v>
      </c>
      <c r="J490" s="172">
        <f>J491+J517+J505</f>
        <v>24109977</v>
      </c>
      <c r="K490" s="42"/>
    </row>
    <row r="491" spans="1:11" s="125" customFormat="1" ht="35.25" customHeight="1">
      <c r="A491" s="121"/>
      <c r="B491" s="250" t="s">
        <v>8</v>
      </c>
      <c r="C491" s="250"/>
      <c r="D491" s="250"/>
      <c r="E491" s="250"/>
      <c r="F491" s="251"/>
      <c r="G491" s="66" t="s">
        <v>7</v>
      </c>
      <c r="H491" s="61" t="s">
        <v>505</v>
      </c>
      <c r="I491" s="62" t="s">
        <v>0</v>
      </c>
      <c r="J491" s="63">
        <f>J492</f>
        <v>583977</v>
      </c>
      <c r="K491" s="124"/>
    </row>
    <row r="492" spans="1:11" s="125" customFormat="1" ht="15">
      <c r="A492" s="121"/>
      <c r="B492" s="237">
        <v>500</v>
      </c>
      <c r="C492" s="237"/>
      <c r="D492" s="237"/>
      <c r="E492" s="237"/>
      <c r="F492" s="238"/>
      <c r="G492" s="66" t="s">
        <v>6</v>
      </c>
      <c r="H492" s="61" t="s">
        <v>0</v>
      </c>
      <c r="I492" s="62">
        <v>500</v>
      </c>
      <c r="J492" s="63">
        <v>583977</v>
      </c>
      <c r="K492" s="124"/>
    </row>
    <row r="493" spans="1:11" ht="46.5" hidden="1">
      <c r="A493" s="10"/>
      <c r="B493" s="26"/>
      <c r="C493" s="26"/>
      <c r="D493" s="26"/>
      <c r="E493" s="26"/>
      <c r="F493" s="27"/>
      <c r="G493" s="66" t="s">
        <v>332</v>
      </c>
      <c r="H493" s="61" t="s">
        <v>331</v>
      </c>
      <c r="I493" s="62"/>
      <c r="J493" s="63">
        <f>J494</f>
        <v>1200199</v>
      </c>
      <c r="K493" s="42"/>
    </row>
    <row r="494" spans="1:11" ht="15" hidden="1">
      <c r="A494" s="10"/>
      <c r="B494" s="26"/>
      <c r="C494" s="26"/>
      <c r="D494" s="26"/>
      <c r="E494" s="26"/>
      <c r="F494" s="27"/>
      <c r="G494" s="66" t="s">
        <v>6</v>
      </c>
      <c r="H494" s="61"/>
      <c r="I494" s="62">
        <v>500</v>
      </c>
      <c r="J494" s="63">
        <v>1200199</v>
      </c>
      <c r="K494" s="42"/>
    </row>
    <row r="495" spans="1:11" ht="61.5" hidden="1">
      <c r="A495" s="10"/>
      <c r="B495" s="26"/>
      <c r="C495" s="26"/>
      <c r="D495" s="26"/>
      <c r="E495" s="26"/>
      <c r="F495" s="27"/>
      <c r="G495" s="66" t="s">
        <v>307</v>
      </c>
      <c r="H495" s="61" t="s">
        <v>298</v>
      </c>
      <c r="I495" s="62"/>
      <c r="J495" s="63">
        <v>0</v>
      </c>
      <c r="K495" s="42"/>
    </row>
    <row r="496" spans="1:11" ht="15" hidden="1">
      <c r="A496" s="10"/>
      <c r="B496" s="26"/>
      <c r="C496" s="26"/>
      <c r="D496" s="26"/>
      <c r="E496" s="26"/>
      <c r="F496" s="27"/>
      <c r="G496" s="66" t="s">
        <v>6</v>
      </c>
      <c r="H496" s="61"/>
      <c r="I496" s="62">
        <v>500</v>
      </c>
      <c r="J496" s="63">
        <v>0</v>
      </c>
      <c r="K496" s="42"/>
    </row>
    <row r="497" spans="1:11" ht="32.25" customHeight="1" hidden="1">
      <c r="A497" s="10"/>
      <c r="B497" s="26"/>
      <c r="C497" s="26"/>
      <c r="D497" s="26"/>
      <c r="E497" s="26"/>
      <c r="F497" s="27"/>
      <c r="G497" s="66" t="s">
        <v>54</v>
      </c>
      <c r="H497" s="69" t="s">
        <v>295</v>
      </c>
      <c r="I497" s="62" t="s">
        <v>0</v>
      </c>
      <c r="J497" s="63">
        <f>J498</f>
        <v>69750</v>
      </c>
      <c r="K497" s="42"/>
    </row>
    <row r="498" spans="1:11" ht="15" hidden="1">
      <c r="A498" s="10"/>
      <c r="B498" s="26"/>
      <c r="C498" s="26"/>
      <c r="D498" s="26"/>
      <c r="E498" s="26"/>
      <c r="F498" s="27"/>
      <c r="G498" s="66" t="s">
        <v>6</v>
      </c>
      <c r="H498" s="69"/>
      <c r="I498" s="62">
        <v>500</v>
      </c>
      <c r="J498" s="63">
        <v>69750</v>
      </c>
      <c r="K498" s="42"/>
    </row>
    <row r="499" spans="1:11" ht="61.5" hidden="1">
      <c r="A499" s="10"/>
      <c r="B499" s="26"/>
      <c r="C499" s="26"/>
      <c r="D499" s="26"/>
      <c r="E499" s="26"/>
      <c r="F499" s="27"/>
      <c r="G499" s="66" t="s">
        <v>313</v>
      </c>
      <c r="H499" s="69" t="s">
        <v>267</v>
      </c>
      <c r="I499" s="62"/>
      <c r="J499" s="63">
        <f>J500</f>
        <v>2440000</v>
      </c>
      <c r="K499" s="42"/>
    </row>
    <row r="500" spans="1:11" ht="15" hidden="1">
      <c r="A500" s="10"/>
      <c r="B500" s="26"/>
      <c r="C500" s="26"/>
      <c r="D500" s="26"/>
      <c r="E500" s="26"/>
      <c r="F500" s="27"/>
      <c r="G500" s="66" t="s">
        <v>6</v>
      </c>
      <c r="H500" s="61"/>
      <c r="I500" s="62">
        <v>500</v>
      </c>
      <c r="J500" s="63">
        <v>2440000</v>
      </c>
      <c r="K500" s="42"/>
    </row>
    <row r="501" spans="1:11" ht="51" customHeight="1" hidden="1">
      <c r="A501" s="10"/>
      <c r="B501" s="26"/>
      <c r="C501" s="26"/>
      <c r="D501" s="26"/>
      <c r="E501" s="26"/>
      <c r="F501" s="27"/>
      <c r="G501" s="66" t="s">
        <v>314</v>
      </c>
      <c r="H501" s="61" t="s">
        <v>306</v>
      </c>
      <c r="I501" s="62"/>
      <c r="J501" s="63">
        <v>1557504</v>
      </c>
      <c r="K501" s="42"/>
    </row>
    <row r="502" spans="1:11" ht="15" hidden="1">
      <c r="A502" s="10"/>
      <c r="B502" s="26"/>
      <c r="C502" s="26"/>
      <c r="D502" s="26"/>
      <c r="E502" s="26"/>
      <c r="F502" s="27"/>
      <c r="G502" s="66" t="s">
        <v>6</v>
      </c>
      <c r="H502" s="61"/>
      <c r="I502" s="62">
        <v>500</v>
      </c>
      <c r="J502" s="63">
        <v>1557504</v>
      </c>
      <c r="K502" s="42"/>
    </row>
    <row r="503" spans="1:11" ht="52.5" customHeight="1" hidden="1">
      <c r="A503" s="10"/>
      <c r="B503" s="26"/>
      <c r="C503" s="26"/>
      <c r="D503" s="26"/>
      <c r="E503" s="26"/>
      <c r="F503" s="27"/>
      <c r="G503" s="66" t="s">
        <v>268</v>
      </c>
      <c r="H503" s="61" t="s">
        <v>506</v>
      </c>
      <c r="I503" s="62" t="s">
        <v>0</v>
      </c>
      <c r="J503" s="63">
        <f>J504</f>
        <v>0</v>
      </c>
      <c r="K503" s="42"/>
    </row>
    <row r="504" spans="1:11" ht="15" hidden="1">
      <c r="A504" s="10"/>
      <c r="B504" s="26"/>
      <c r="C504" s="26"/>
      <c r="D504" s="26"/>
      <c r="E504" s="26"/>
      <c r="F504" s="27"/>
      <c r="G504" s="66" t="s">
        <v>6</v>
      </c>
      <c r="H504" s="61" t="s">
        <v>0</v>
      </c>
      <c r="I504" s="62">
        <v>500</v>
      </c>
      <c r="J504" s="63">
        <v>0</v>
      </c>
      <c r="K504" s="42"/>
    </row>
    <row r="505" spans="1:11" s="125" customFormat="1" ht="30.75">
      <c r="A505" s="121"/>
      <c r="B505" s="122"/>
      <c r="C505" s="122"/>
      <c r="D505" s="122"/>
      <c r="E505" s="122"/>
      <c r="F505" s="123"/>
      <c r="G505" s="66" t="s">
        <v>11</v>
      </c>
      <c r="H505" s="61" t="s">
        <v>507</v>
      </c>
      <c r="I505" s="62" t="s">
        <v>0</v>
      </c>
      <c r="J505" s="63">
        <f>J506</f>
        <v>23526000</v>
      </c>
      <c r="K505" s="124"/>
    </row>
    <row r="506" spans="1:11" s="125" customFormat="1" ht="15">
      <c r="A506" s="121"/>
      <c r="B506" s="122"/>
      <c r="C506" s="122"/>
      <c r="D506" s="122"/>
      <c r="E506" s="122"/>
      <c r="F506" s="123"/>
      <c r="G506" s="66" t="s">
        <v>6</v>
      </c>
      <c r="H506" s="61" t="s">
        <v>0</v>
      </c>
      <c r="I506" s="62">
        <v>500</v>
      </c>
      <c r="J506" s="63">
        <v>23526000</v>
      </c>
      <c r="K506" s="124"/>
    </row>
    <row r="507" spans="1:11" ht="83.25" customHeight="1" hidden="1">
      <c r="A507" s="54"/>
      <c r="B507" s="26"/>
      <c r="C507" s="26"/>
      <c r="D507" s="26"/>
      <c r="E507" s="26"/>
      <c r="F507" s="27"/>
      <c r="G507" s="66" t="s">
        <v>259</v>
      </c>
      <c r="H507" s="61" t="s">
        <v>258</v>
      </c>
      <c r="I507" s="62"/>
      <c r="J507" s="63">
        <f>J508</f>
        <v>13196000</v>
      </c>
      <c r="K507" s="42"/>
    </row>
    <row r="508" spans="1:11" ht="15" hidden="1">
      <c r="A508" s="54"/>
      <c r="B508" s="26"/>
      <c r="C508" s="26"/>
      <c r="D508" s="26"/>
      <c r="E508" s="26"/>
      <c r="F508" s="27"/>
      <c r="G508" s="66" t="s">
        <v>6</v>
      </c>
      <c r="H508" s="61"/>
      <c r="I508" s="62">
        <v>500</v>
      </c>
      <c r="J508" s="63">
        <v>13196000</v>
      </c>
      <c r="K508" s="42"/>
    </row>
    <row r="509" spans="1:11" ht="94.5" customHeight="1" hidden="1">
      <c r="A509" s="54"/>
      <c r="B509" s="26"/>
      <c r="C509" s="26"/>
      <c r="D509" s="26"/>
      <c r="E509" s="26"/>
      <c r="F509" s="27"/>
      <c r="G509" s="66" t="s">
        <v>250</v>
      </c>
      <c r="H509" s="61" t="s">
        <v>249</v>
      </c>
      <c r="I509" s="62"/>
      <c r="J509" s="63">
        <f>J510</f>
        <v>36839347</v>
      </c>
      <c r="K509" s="42"/>
    </row>
    <row r="510" spans="1:11" ht="15" hidden="1">
      <c r="A510" s="54"/>
      <c r="B510" s="26"/>
      <c r="C510" s="26"/>
      <c r="D510" s="26"/>
      <c r="E510" s="26"/>
      <c r="F510" s="27"/>
      <c r="G510" s="66" t="s">
        <v>6</v>
      </c>
      <c r="H510" s="61"/>
      <c r="I510" s="62">
        <v>500</v>
      </c>
      <c r="J510" s="63">
        <v>36839347</v>
      </c>
      <c r="K510" s="42"/>
    </row>
    <row r="511" spans="1:11" ht="61.5" hidden="1">
      <c r="A511" s="54"/>
      <c r="B511" s="26"/>
      <c r="C511" s="26"/>
      <c r="D511" s="26"/>
      <c r="E511" s="26"/>
      <c r="F511" s="27"/>
      <c r="G511" s="66" t="s">
        <v>300</v>
      </c>
      <c r="H511" s="61" t="s">
        <v>299</v>
      </c>
      <c r="I511" s="62"/>
      <c r="J511" s="63">
        <v>29125311</v>
      </c>
      <c r="K511" s="42"/>
    </row>
    <row r="512" spans="1:11" ht="15" hidden="1">
      <c r="A512" s="54"/>
      <c r="B512" s="26"/>
      <c r="C512" s="26"/>
      <c r="D512" s="26"/>
      <c r="E512" s="26"/>
      <c r="F512" s="27"/>
      <c r="G512" s="66" t="s">
        <v>6</v>
      </c>
      <c r="H512" s="61"/>
      <c r="I512" s="62">
        <v>500</v>
      </c>
      <c r="J512" s="63">
        <v>29125311</v>
      </c>
      <c r="K512" s="42"/>
    </row>
    <row r="513" spans="1:11" ht="46.5" hidden="1">
      <c r="A513" s="54"/>
      <c r="B513" s="26"/>
      <c r="C513" s="26"/>
      <c r="D513" s="26"/>
      <c r="E513" s="26"/>
      <c r="F513" s="27"/>
      <c r="G513" s="66" t="s">
        <v>303</v>
      </c>
      <c r="H513" s="61" t="s">
        <v>301</v>
      </c>
      <c r="I513" s="62"/>
      <c r="J513" s="63">
        <v>680000</v>
      </c>
      <c r="K513" s="42"/>
    </row>
    <row r="514" spans="1:11" ht="15" hidden="1">
      <c r="A514" s="54"/>
      <c r="B514" s="26"/>
      <c r="C514" s="26"/>
      <c r="D514" s="26"/>
      <c r="E514" s="26"/>
      <c r="F514" s="27"/>
      <c r="G514" s="66" t="s">
        <v>6</v>
      </c>
      <c r="H514" s="61"/>
      <c r="I514" s="62">
        <v>500</v>
      </c>
      <c r="J514" s="63">
        <v>680000</v>
      </c>
      <c r="K514" s="42"/>
    </row>
    <row r="515" spans="1:11" ht="35.25" customHeight="1" hidden="1">
      <c r="A515" s="54"/>
      <c r="B515" s="26"/>
      <c r="C515" s="26"/>
      <c r="D515" s="26"/>
      <c r="E515" s="26"/>
      <c r="F515" s="27"/>
      <c r="G515" s="66" t="s">
        <v>330</v>
      </c>
      <c r="H515" s="69" t="s">
        <v>329</v>
      </c>
      <c r="I515" s="62"/>
      <c r="J515" s="63">
        <f>J516</f>
        <v>5432000</v>
      </c>
      <c r="K515" s="42"/>
    </row>
    <row r="516" spans="1:11" ht="15" hidden="1">
      <c r="A516" s="54"/>
      <c r="B516" s="26"/>
      <c r="C516" s="26"/>
      <c r="D516" s="26"/>
      <c r="E516" s="26"/>
      <c r="F516" s="27"/>
      <c r="G516" s="66" t="s">
        <v>6</v>
      </c>
      <c r="H516" s="61"/>
      <c r="I516" s="62">
        <v>500</v>
      </c>
      <c r="J516" s="63">
        <v>5432000</v>
      </c>
      <c r="K516" s="42"/>
    </row>
    <row r="517" spans="1:11" ht="38.25" customHeight="1" hidden="1">
      <c r="A517" s="54"/>
      <c r="B517" s="26"/>
      <c r="C517" s="26"/>
      <c r="D517" s="26"/>
      <c r="E517" s="26"/>
      <c r="F517" s="27"/>
      <c r="G517" s="66" t="s">
        <v>541</v>
      </c>
      <c r="H517" s="61" t="s">
        <v>540</v>
      </c>
      <c r="I517" s="62"/>
      <c r="J517" s="63">
        <f>J518</f>
        <v>0</v>
      </c>
      <c r="K517" s="42"/>
    </row>
    <row r="518" spans="1:11" ht="15" hidden="1">
      <c r="A518" s="54"/>
      <c r="B518" s="26"/>
      <c r="C518" s="26"/>
      <c r="D518" s="26"/>
      <c r="E518" s="26"/>
      <c r="F518" s="27"/>
      <c r="G518" s="66" t="s">
        <v>6</v>
      </c>
      <c r="H518" s="61"/>
      <c r="I518" s="62">
        <v>500</v>
      </c>
      <c r="J518" s="63"/>
      <c r="K518" s="42"/>
    </row>
    <row r="519" spans="1:11" ht="15">
      <c r="A519" s="15"/>
      <c r="B519" s="16"/>
      <c r="C519" s="16"/>
      <c r="D519" s="16"/>
      <c r="E519" s="16"/>
      <c r="F519" s="17"/>
      <c r="G519" s="209" t="s">
        <v>96</v>
      </c>
      <c r="H519" s="210"/>
      <c r="I519" s="210"/>
      <c r="J519" s="211">
        <f>J490+J434+J420+J383+J363+J321+J312+J303+J291+J275+J221+J216+J199+J190+J169+J80+J13+J415+J358</f>
        <v>551099934.11</v>
      </c>
      <c r="K519" s="44"/>
    </row>
    <row r="520" spans="7:10" ht="12.75">
      <c r="G520" s="65"/>
      <c r="H520" s="65"/>
      <c r="I520" s="65"/>
      <c r="J520" s="65"/>
    </row>
    <row r="521" spans="7:10" ht="12.75">
      <c r="G521" s="65"/>
      <c r="H521" s="65"/>
      <c r="I521" s="65"/>
      <c r="J521" s="65"/>
    </row>
    <row r="522" spans="7:10" ht="12.75">
      <c r="G522" s="65"/>
      <c r="H522" s="212"/>
      <c r="I522" s="212"/>
      <c r="J522" s="65"/>
    </row>
    <row r="523" spans="7:10" ht="12.75">
      <c r="G523" s="65"/>
      <c r="H523" s="212"/>
      <c r="I523" s="65"/>
      <c r="J523" s="65"/>
    </row>
    <row r="524" spans="7:10" ht="12.75">
      <c r="G524" s="65"/>
      <c r="H524" s="212"/>
      <c r="I524" s="65"/>
      <c r="J524" s="65"/>
    </row>
    <row r="525" spans="7:10" ht="12.75">
      <c r="G525" s="65"/>
      <c r="H525" s="212"/>
      <c r="I525" s="65"/>
      <c r="J525" s="65"/>
    </row>
    <row r="526" spans="9:10" ht="12.75">
      <c r="I526" s="39"/>
      <c r="J526" s="40"/>
    </row>
    <row r="527" spans="9:10" ht="12.75">
      <c r="I527" s="39"/>
      <c r="J527" s="40"/>
    </row>
    <row r="528" spans="9:10" ht="12.75">
      <c r="I528" s="39"/>
      <c r="J528" s="40"/>
    </row>
    <row r="529" spans="9:10" ht="12.75">
      <c r="I529" s="39"/>
      <c r="J529" s="40"/>
    </row>
    <row r="530" spans="9:10" ht="12.75">
      <c r="I530" s="39"/>
      <c r="J530" s="40"/>
    </row>
    <row r="531" spans="9:10" ht="12.75">
      <c r="I531" s="39"/>
      <c r="J531" s="40"/>
    </row>
    <row r="532" spans="9:10" ht="12.75">
      <c r="I532" s="39"/>
      <c r="J532" s="40"/>
    </row>
    <row r="533" spans="9:10" ht="12.75">
      <c r="I533" s="39"/>
      <c r="J533" s="40"/>
    </row>
    <row r="534" spans="9:10" ht="12.75">
      <c r="I534" s="39"/>
      <c r="J534" s="40"/>
    </row>
    <row r="535" spans="9:10" ht="12.75">
      <c r="I535" s="39"/>
      <c r="J535" s="40"/>
    </row>
    <row r="536" spans="9:10" ht="12.75">
      <c r="I536" s="39"/>
      <c r="J536" s="40"/>
    </row>
    <row r="537" spans="9:10" ht="12.75">
      <c r="I537" s="39"/>
      <c r="J537" s="40"/>
    </row>
    <row r="538" spans="9:10" ht="12.75">
      <c r="I538" s="41"/>
      <c r="J538" s="40"/>
    </row>
    <row r="539" spans="9:10" ht="12.75">
      <c r="I539" s="41"/>
      <c r="J539" s="40"/>
    </row>
    <row r="540" spans="9:10" ht="12.75">
      <c r="I540" s="41"/>
      <c r="J540" s="40"/>
    </row>
    <row r="541" spans="9:10" ht="12.75">
      <c r="I541" s="41"/>
      <c r="J541" s="40"/>
    </row>
    <row r="542" spans="9:10" ht="12.75">
      <c r="I542" s="41"/>
      <c r="J542" s="40"/>
    </row>
    <row r="543" spans="9:10" ht="12.75">
      <c r="I543" s="41"/>
      <c r="J543" s="40"/>
    </row>
    <row r="544" spans="9:10" ht="12.75">
      <c r="I544" s="41"/>
      <c r="J544" s="40"/>
    </row>
    <row r="545" spans="9:10" ht="12.75">
      <c r="I545" s="41"/>
      <c r="J545" s="40"/>
    </row>
    <row r="546" spans="9:10" ht="12.75">
      <c r="I546" s="41"/>
      <c r="J546" s="40"/>
    </row>
    <row r="547" spans="9:10" ht="12.75">
      <c r="I547" s="41"/>
      <c r="J547" s="40"/>
    </row>
    <row r="548" spans="9:10" ht="12.75">
      <c r="I548" s="41"/>
      <c r="J548" s="40"/>
    </row>
    <row r="549" spans="9:10" ht="12.75">
      <c r="I549" s="41"/>
      <c r="J549" s="40"/>
    </row>
    <row r="550" spans="9:10" ht="12.75">
      <c r="I550" s="41"/>
      <c r="J550" s="40"/>
    </row>
    <row r="551" spans="9:10" ht="12.75">
      <c r="I551" s="41"/>
      <c r="J551" s="40"/>
    </row>
    <row r="552" spans="9:10" ht="12.75">
      <c r="I552" s="41"/>
      <c r="J552" s="40"/>
    </row>
    <row r="553" spans="9:10" ht="12.75">
      <c r="I553" s="41"/>
      <c r="J553" s="40"/>
    </row>
    <row r="554" spans="9:10" ht="12.75">
      <c r="I554" s="41"/>
      <c r="J554" s="40"/>
    </row>
    <row r="555" ht="12.75">
      <c r="J555" s="40"/>
    </row>
    <row r="556" ht="12.75">
      <c r="J556" s="40"/>
    </row>
  </sheetData>
  <sheetProtection/>
  <mergeCells count="118">
    <mergeCell ref="B59:F59"/>
    <mergeCell ref="B96:F96"/>
    <mergeCell ref="B100:F100"/>
    <mergeCell ref="B63:F63"/>
    <mergeCell ref="H2:J4"/>
    <mergeCell ref="B217:F217"/>
    <mergeCell ref="B120:F120"/>
    <mergeCell ref="B97:F97"/>
    <mergeCell ref="B203:F203"/>
    <mergeCell ref="B53:F53"/>
    <mergeCell ref="B118:F118"/>
    <mergeCell ref="B54:F54"/>
    <mergeCell ref="B221:F221"/>
    <mergeCell ref="B144:F144"/>
    <mergeCell ref="B83:F83"/>
    <mergeCell ref="K194:L194"/>
    <mergeCell ref="B62:F62"/>
    <mergeCell ref="B153:F153"/>
    <mergeCell ref="B98:F98"/>
    <mergeCell ref="B90:F90"/>
    <mergeCell ref="B119:F119"/>
    <mergeCell ref="B235:F235"/>
    <mergeCell ref="B228:F228"/>
    <mergeCell ref="B150:F150"/>
    <mergeCell ref="B237:F237"/>
    <mergeCell ref="B202:F202"/>
    <mergeCell ref="B236:F236"/>
    <mergeCell ref="B219:F219"/>
    <mergeCell ref="B66:F66"/>
    <mergeCell ref="B64:F64"/>
    <mergeCell ref="B129:F129"/>
    <mergeCell ref="B238:F238"/>
    <mergeCell ref="B124:F124"/>
    <mergeCell ref="B95:F95"/>
    <mergeCell ref="B93:F93"/>
    <mergeCell ref="B105:F105"/>
    <mergeCell ref="B122:F122"/>
    <mergeCell ref="B113:F113"/>
    <mergeCell ref="G7:J7"/>
    <mergeCell ref="B49:F49"/>
    <mergeCell ref="B51:F51"/>
    <mergeCell ref="B50:F50"/>
    <mergeCell ref="B13:F13"/>
    <mergeCell ref="B14:F14"/>
    <mergeCell ref="B71:F71"/>
    <mergeCell ref="B70:F70"/>
    <mergeCell ref="B216:F216"/>
    <mergeCell ref="H1:J1"/>
    <mergeCell ref="B5:J5"/>
    <mergeCell ref="B60:F60"/>
    <mergeCell ref="B116:F116"/>
    <mergeCell ref="B55:F55"/>
    <mergeCell ref="B58:F58"/>
    <mergeCell ref="B121:F121"/>
    <mergeCell ref="B67:F67"/>
    <mergeCell ref="B110:F110"/>
    <mergeCell ref="B363:F363"/>
    <mergeCell ref="B362:F362"/>
    <mergeCell ref="B276:F276"/>
    <mergeCell ref="B92:F92"/>
    <mergeCell ref="B149:F149"/>
    <mergeCell ref="B154:F154"/>
    <mergeCell ref="B101:F101"/>
    <mergeCell ref="B145:F145"/>
    <mergeCell ref="B112:F112"/>
    <mergeCell ref="B115:F115"/>
    <mergeCell ref="B250:F250"/>
    <mergeCell ref="B322:F322"/>
    <mergeCell ref="B330:F330"/>
    <mergeCell ref="B307:F307"/>
    <mergeCell ref="B280:F280"/>
    <mergeCell ref="B269:F269"/>
    <mergeCell ref="B303:F303"/>
    <mergeCell ref="B304:F304"/>
    <mergeCell ref="B226:F226"/>
    <mergeCell ref="B491:F491"/>
    <mergeCell ref="B429:F429"/>
    <mergeCell ref="B399:F399"/>
    <mergeCell ref="B367:F367"/>
    <mergeCell ref="B379:F379"/>
    <mergeCell ref="B384:F384"/>
    <mergeCell ref="B381:F381"/>
    <mergeCell ref="B249:F249"/>
    <mergeCell ref="B239:F239"/>
    <mergeCell ref="B421:F421"/>
    <mergeCell ref="B420:F420"/>
    <mergeCell ref="B332:F332"/>
    <mergeCell ref="B273:F273"/>
    <mergeCell ref="B260:F260"/>
    <mergeCell ref="B292:F292"/>
    <mergeCell ref="B267:F267"/>
    <mergeCell ref="B359:F359"/>
    <mergeCell ref="B358:F358"/>
    <mergeCell ref="B366:F366"/>
    <mergeCell ref="B364:F364"/>
    <mergeCell ref="B361:F361"/>
    <mergeCell ref="B324:F324"/>
    <mergeCell ref="B325:F325"/>
    <mergeCell ref="B264:F264"/>
    <mergeCell ref="B291:F291"/>
    <mergeCell ref="B370:F370"/>
    <mergeCell ref="B321:F321"/>
    <mergeCell ref="B492:F492"/>
    <mergeCell ref="B490:F490"/>
    <mergeCell ref="B434:F434"/>
    <mergeCell ref="B380:F380"/>
    <mergeCell ref="B383:F383"/>
    <mergeCell ref="B430:F430"/>
    <mergeCell ref="B230:F230"/>
    <mergeCell ref="B220:F220"/>
    <mergeCell ref="B231:F231"/>
    <mergeCell ref="B234:F234"/>
    <mergeCell ref="B382:F382"/>
    <mergeCell ref="B227:F227"/>
    <mergeCell ref="B275:F275"/>
    <mergeCell ref="B283:F283"/>
    <mergeCell ref="B282:F282"/>
    <mergeCell ref="B229:F229"/>
  </mergeCells>
  <printOptions horizontalCentered="1"/>
  <pageMargins left="0.5905511811023623" right="0.1968503937007874" top="0.7874015748031497" bottom="0.3937007874015748" header="0.5118110236220472" footer="0.5118110236220472"/>
  <pageSetup horizontalDpi="600" verticalDpi="600" orientation="portrait" paperSize="9" scale="75" r:id="rId1"/>
  <headerFooter differentFirst="1" scaleWithDoc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Лобода Инна Анатольевна</dc:creator>
  <cp:keywords/>
  <dc:description/>
  <cp:lastModifiedBy>User1</cp:lastModifiedBy>
  <cp:lastPrinted>2017-11-14T12:32:52Z</cp:lastPrinted>
  <dcterms:created xsi:type="dcterms:W3CDTF">2013-10-18T09:34:20Z</dcterms:created>
  <dcterms:modified xsi:type="dcterms:W3CDTF">2017-11-14T12:33:10Z</dcterms:modified>
  <cp:category/>
  <cp:version/>
  <cp:contentType/>
  <cp:contentStatus/>
</cp:coreProperties>
</file>