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90" activeTab="0"/>
  </bookViews>
  <sheets>
    <sheet name="приложение 1" sheetId="1" r:id="rId1"/>
  </sheets>
  <definedNames>
    <definedName name="_xlnm._FilterDatabase" localSheetId="0" hidden="1">'приложение 1'!$A$5:$E$129</definedName>
  </definedNames>
  <calcPr fullCalcOnLoad="1"/>
</workbook>
</file>

<file path=xl/sharedStrings.xml><?xml version="1.0" encoding="utf-8"?>
<sst xmlns="http://schemas.openxmlformats.org/spreadsheetml/2006/main" count="254" uniqueCount="204">
  <si>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</si>
  <si>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</si>
  <si>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</si>
  <si>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</si>
  <si>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</si>
  <si>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</si>
  <si>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</si>
  <si>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</si>
  <si>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</si>
  <si>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</si>
  <si>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182 1 01 02022 01 0000 110</t>
  </si>
  <si>
    <t>182 1 05 00000 00 0000 000</t>
  </si>
  <si>
    <t>Налоги на совокупный доход</t>
  </si>
  <si>
    <t>182 1 05 01040 02 0000 110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</si>
  <si>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</si>
  <si>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182 1 05 02010 02 0000 110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</si>
  <si>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</si>
  <si>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</si>
  <si>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</si>
  <si>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182 1 05 03010 01 0000 110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</si>
  <si>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</si>
  <si>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</si>
  <si>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</si>
  <si>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</si>
  <si>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</si>
  <si>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</si>
  <si>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</si>
  <si>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</si>
  <si>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</si>
  <si>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</si>
  <si>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188 1 08 07140 01 0000 110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</si>
  <si>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</si>
  <si>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</si>
  <si>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</si>
  <si>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182 1 09 04010 02 0000 110</t>
  </si>
  <si>
    <t>Налог на имущество предприятий</t>
  </si>
  <si>
    <t>182 1 09 06010 02 0000  110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</si>
  <si>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</si>
  <si>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</si>
  <si>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</si>
  <si>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</si>
  <si>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</si>
  <si>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</si>
  <si>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</si>
  <si>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</si>
  <si>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</si>
  <si>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000 1 13 03050 05 0000 130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</si>
  <si>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</si>
  <si>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806 1 13 03050 05 0000 130</t>
  </si>
  <si>
    <t>807 1 13 03050 05 0000 130</t>
  </si>
  <si>
    <t>807 1 14 00 00000 0000 000</t>
  </si>
  <si>
    <t>Доходы от продажи материальных и нематериальных активов</t>
  </si>
  <si>
    <t>807 1 14 02033 05 0000 410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</si>
  <si>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</si>
  <si>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</t>
  </si>
  <si>
    <t>807 1 14 06025 05 0000 430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</si>
  <si>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</si>
  <si>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807 1 14 06013 10 0000 430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</si>
  <si>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</si>
  <si>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</si>
  <si>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000 1 16 00000 00 0000 140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</si>
  <si>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</si>
  <si>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</si>
  <si>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072 1 16 25060 01 0000 140</t>
  </si>
  <si>
    <t>Денежные взыскания (штрафы) за нарушение земельного законодательства</t>
  </si>
  <si>
    <t>141 1 16 28000 01 0000 140</t>
  </si>
  <si>
    <t>182 1 16 03010 01 0000 140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</si>
  <si>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</si>
  <si>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</si>
  <si>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</si>
  <si>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</si>
  <si>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</si>
  <si>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188 1 16 30030 01 0000 140</t>
  </si>
  <si>
    <t>Прочие денежные взыскания (штрафы) за правонарушения в области дорожного движения</t>
  </si>
  <si>
    <t>321 1 16 25060 01 0000 140</t>
  </si>
  <si>
    <t>807 1 16 90050 05 0000 140</t>
  </si>
  <si>
    <t>940 1 16 90050 05 0000 140</t>
  </si>
  <si>
    <t>949 1 16 90050 05 0000 140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</si>
  <si>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</si>
  <si>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</si>
  <si>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</si>
  <si>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</si>
  <si>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805 2 02 01000 00 0000 151</t>
  </si>
  <si>
    <t>Дотации бюджетам субъектов Российской Федерации и муниципальных образований</t>
  </si>
  <si>
    <t>805 2 02 01001 05 0000 151</t>
  </si>
  <si>
    <t>Дотации бюджетам муниципальных районов на выравнивание бюджетной обеспеченности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</si>
  <si>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</si>
  <si>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802 2 02 02008 05 0000 151</t>
  </si>
  <si>
    <t xml:space="preserve">Субсидии бюджетам муниципальных районов на обеспечение жильем   молодых семей 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</si>
  <si>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</si>
  <si>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807 2 02 02009 05 0000 151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</si>
  <si>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</si>
  <si>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</si>
  <si>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807 2 02 02009 05 0076 151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</si>
  <si>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субюъектов малого и среднего предпринимательства Ярославской области на 2010-2012 годы</t>
  </si>
  <si>
    <t>807 2 02 02036 05 0013 151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</si>
  <si>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2012 года"</t>
  </si>
  <si>
    <t>805 2 02 02003 05 0000 151</t>
  </si>
  <si>
    <t>Субсидии  бюджетам  муниципальных районов на реформирование муниципальных финансов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</si>
  <si>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 в поселениях (за исключением автомобильных дорог федерального значения)</t>
  </si>
  <si>
    <t>807 2 02 02078 05 0021 151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</si>
  <si>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</si>
  <si>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807 2 02 02079 05 0000 151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</si>
  <si>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</si>
  <si>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807 2 02 02085 05 0000 151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</si>
  <si>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</si>
  <si>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805 2 02 02078 05 0000 151</t>
  </si>
  <si>
    <t>805 2 02 02088 05 0001 151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</si>
  <si>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-Фонда содействия реформированию жилищно-коммунального хозяйства</t>
  </si>
  <si>
    <t>807 2 02 02088 05 0004 151</t>
  </si>
  <si>
    <t>Субсидия на обеспечение мероприятий по  переселению граждан из аварийного жилищного фонда фонда с учетом средств, поступивших от государственной корпорации -Фонд содействия реформированию жилищно-коммунального хозяйства</t>
  </si>
  <si>
    <t>805 2 02 02089 05 0001 151</t>
  </si>
  <si>
    <t>Субсидия на обеспечение мероприятий по капитальному ремонту многоквартирных домов за счет средств  бюджетов</t>
  </si>
  <si>
    <t xml:space="preserve"> Субсидии бюджетам муниципальных районов на обеспечение мероприятий покапитальному ремонту  за счет средств, поступивших от государственной корпорации-Фонда содействия реформированию жилищно-коммунального хозяйства</t>
  </si>
  <si>
    <t>805 2 02 02088 05 0004 151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</si>
  <si>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</si>
  <si>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 бюджетов</t>
  </si>
  <si>
    <t>805 2 02 02089 05 0004 151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</si>
  <si>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</si>
  <si>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>802 2 02 02999 05 0000 151</t>
  </si>
  <si>
    <t xml:space="preserve">Прочие субсидии бюджетам муниципальных районов </t>
  </si>
  <si>
    <t>803 2 02 02999 05 0000 151</t>
  </si>
  <si>
    <t>805 2 02 02999 05 0000 151</t>
  </si>
  <si>
    <t>806 2 02 02999 05 0000 151</t>
  </si>
  <si>
    <t>807 2 02 02999 05 0000 151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</si>
  <si>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</si>
  <si>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818 2 02 02999 05 0017 151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</si>
  <si>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время, создание ситемы информирования детей о воможностях трудоустройства, организации и проведения профильных лагерей подростков в летний период и проведения вариативных профильных лагерей</t>
  </si>
  <si>
    <t>Субсидия на реализацию подпрограммы "Ярославские каникулы»  областной целевой программы "Семья и дети Ярославии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</si>
  <si>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оказывающим социально-значимые бытовые услуги сельскому населению</t>
  </si>
  <si>
    <t>Субсидия на реализацию  мероприятий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занимающимся  доставкой товаров в отдаленные сельские населенные пункты</t>
  </si>
  <si>
    <t>Субсидия на финансирование природоохранных   мероприятий в рамках областной целевой программы  «Отходы»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</si>
  <si>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</si>
  <si>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"Энергосбережение и повышение энергоэфективности в Ярославской области"</t>
  </si>
  <si>
    <t>Субсидия на реализацию подпрограммы "Семья и дети", областной целевой программы  "Семья и дети Ярославии"</t>
  </si>
  <si>
    <t>Субсидия на реализацию областной целевой программы "Профилактика правонарушений в Ярославской области"</t>
  </si>
  <si>
    <t>Субсидия на реализацию областной целевой программы "О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</si>
  <si>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Субсидия на реализацию областной целевой программы "Обращение с твердыми бытовыми отходами на территории Ярославской области» в части обеспечения муниципальных образований Ярославской области генеральными схемами очистки территорийО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</si>
  <si>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803 2 02 02999 05 0001 151</t>
  </si>
  <si>
    <t>Субсидия  на реализацию областной целевой программы «Обеспечение доступности дошкольного образования в Ярославской области»</t>
  </si>
  <si>
    <t>Субсидия на реализацию областной целевой программы «Обеспечение муниципальных районов Ярослаской  области документами териториального планирования»</t>
  </si>
  <si>
    <t>818 2 02 02999 05 0000 151</t>
  </si>
  <si>
    <t>Субвенции бюджетам субъектам Российской Федерации и муниципальных образований</t>
  </si>
  <si>
    <t xml:space="preserve">Субвенции бюджетам муниципальных районов на оплату жилищно-коммунальных услуг отдельным категориям граждан </t>
  </si>
  <si>
    <t>Субвенции бюджетам муниципальных районов на осуществление  первичного   воинского учета на  территориях, где отсутствуют военные комиссариаты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</si>
  <si>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</si>
  <si>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806 2 02 03022 05 0000 151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</si>
  <si>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</si>
  <si>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 на выполнение передаваемых полномочий субъектов Российской Федерации</t>
  </si>
  <si>
    <t xml:space="preserve">   Всего доходов</t>
  </si>
  <si>
    <t>И.И.Голядкина</t>
  </si>
  <si>
    <t>182 1 03 02000 01 0000 110</t>
  </si>
  <si>
    <t>Акцизы по подакцизным товарам (продукции), производимым на территории РФ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</si>
  <si>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</si>
  <si>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потребителя</t>
  </si>
  <si>
    <t>188 1 16 90050 05 0000 140</t>
  </si>
  <si>
    <t>807 1 14 02053 05 0000 410</t>
  </si>
  <si>
    <t>Доходы от реализации иного имущества,находящегося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</si>
  <si>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</si>
  <si>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>Субсидии бюджетам муниципальных районов на  бюджетные инвестиции для модернизации объектов коммунальной инфраструктуры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</si>
  <si>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</si>
  <si>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</si>
  <si>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Иные межбюджетные трансферты </t>
  </si>
  <si>
    <t xml:space="preserve">802 2 02 04025 05 0000 151 </t>
  </si>
  <si>
    <t>Межбюджетные трансферты на комплектование книжных фондов библиотек муниципальных образований области</t>
  </si>
  <si>
    <t>182 1 05 04020 02 0000 110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</si>
  <si>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</si>
  <si>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000 1 11 00000 00 0000 000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</si>
  <si>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</si>
  <si>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сельских  поселений, а также средства от продажи права на заключение договоров аренды указанных земельных участков</t>
  </si>
  <si>
    <t>830 1 11 05013 13 0000 120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</si>
  <si>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городских  поселений, а также средства от продажи права на заключение договоров аренды указанных земельных участков</t>
  </si>
  <si>
    <t>141 1 16 90050 05 0000 140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</si>
  <si>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поддергшихся воздействию радиации</t>
  </si>
  <si>
    <t xml:space="preserve">Приложение № 3 к решению Собрания Представителей Первомайского муниципального района  от .12. 2016 г.  № </t>
  </si>
  <si>
    <t xml:space="preserve">Прогнозируемые доходы  бюджета Первомайского муниципального  района                  на 2018 и 2019 годы в соответствии с  классификацией  доходов               бюджетов Российской Федерации  </t>
  </si>
  <si>
    <t>807 1 11 05013 10 0000 120</t>
  </si>
  <si>
    <t>048 1 16 25050 01 0000 140</t>
  </si>
  <si>
    <t>940 1 16 25030 01 0000 140</t>
  </si>
  <si>
    <t>Денежные взыскания (штрафы) за нарушение законодательства РФ об охране и использовании животного мира</t>
  </si>
  <si>
    <t>Код дохода</t>
  </si>
  <si>
    <t>805 2 02 20041 05 0000 151</t>
  </si>
  <si>
    <t>000 2 02 20000 00 0000 151</t>
  </si>
  <si>
    <t>802 2 02 29999 05 0000 151</t>
  </si>
  <si>
    <t>803 2 02 29999 05 0000 151</t>
  </si>
  <si>
    <t>807 2 02 29999 05 0000 151</t>
  </si>
  <si>
    <t xml:space="preserve"> 000 2 02 30000 00 0000 151 </t>
  </si>
  <si>
    <t>000 2 02 40000 00 0000 151</t>
  </si>
  <si>
    <t>803 2 02 30024 05 0000 151</t>
  </si>
  <si>
    <t>806 2 02 30024 05 0000 151</t>
  </si>
  <si>
    <t>807 2 02 30024 05 0000 151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</si>
  <si>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</si>
  <si>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805 2 02 35118 05 0000 151</t>
  </si>
  <si>
    <t xml:space="preserve">806 2 02 35137 05 0000 151 </t>
  </si>
  <si>
    <t>806 2 02 35220 05 0000 151</t>
  </si>
  <si>
    <t>806 2 02 35250 05 0000 151</t>
  </si>
  <si>
    <t>803 2 02 35260 05 0000 151</t>
  </si>
  <si>
    <t>806 2 02 35270 05 0000 151</t>
  </si>
  <si>
    <t>806 2 02 35380 05 0000 151</t>
  </si>
  <si>
    <t>806 2 02 35462 05 0000 151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</si>
  <si>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</si>
  <si>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 по призыву</t>
  </si>
  <si>
    <t>План 2018 года, руб.</t>
  </si>
  <si>
    <t>План 2019 года, руб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</si>
</sst>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_р_._-;\-* #,##0_р_._-;_-* \-??_р_._-;_-@_-"/>
  </numFmts>
  <fonts count="53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4"/>
      <name val="Arial Cyr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166" fontId="1" fillId="0" borderId="0" xfId="64" applyNumberForma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2" fillId="0" borderId="15" xfId="0" applyFont="1" applyBorder="1" applyAlignment="1">
      <alignment wrapText="1"/>
    </xf>
    <xf numFmtId="166" fontId="5" fillId="0" borderId="12" xfId="64" applyNumberFormat="1" applyFont="1" applyFill="1" applyBorder="1" applyAlignment="1" applyProtection="1">
      <alignment horizontal="right" vertical="top" wrapText="1"/>
      <protection/>
    </xf>
    <xf numFmtId="166" fontId="5" fillId="0" borderId="17" xfId="64" applyNumberFormat="1" applyFont="1" applyFill="1" applyBorder="1" applyAlignment="1" applyProtection="1">
      <alignment horizontal="right" vertical="top" wrapText="1"/>
      <protection/>
    </xf>
    <xf numFmtId="166" fontId="5" fillId="0" borderId="18" xfId="64" applyNumberFormat="1" applyFont="1" applyFill="1" applyBorder="1" applyAlignment="1" applyProtection="1">
      <alignment horizontal="right" vertical="top" wrapText="1"/>
      <protection/>
    </xf>
    <xf numFmtId="166" fontId="5" fillId="0" borderId="13" xfId="64" applyNumberFormat="1" applyFont="1" applyFill="1" applyBorder="1" applyAlignment="1" applyProtection="1">
      <alignment horizontal="right" vertical="top" wrapText="1"/>
      <protection locked="0"/>
    </xf>
    <xf numFmtId="166" fontId="6" fillId="0" borderId="13" xfId="64" applyNumberFormat="1" applyFont="1" applyFill="1" applyBorder="1" applyAlignment="1" applyProtection="1">
      <alignment horizontal="right" vertical="top" wrapText="1"/>
      <protection/>
    </xf>
    <xf numFmtId="166" fontId="6" fillId="0" borderId="19" xfId="64" applyNumberFormat="1" applyFont="1" applyFill="1" applyBorder="1" applyAlignment="1" applyProtection="1">
      <alignment horizontal="right" vertical="top" wrapText="1"/>
      <protection/>
    </xf>
    <xf numFmtId="166" fontId="6" fillId="0" borderId="13" xfId="64" applyNumberFormat="1" applyFont="1" applyFill="1" applyBorder="1" applyAlignment="1" applyProtection="1">
      <alignment horizontal="right" vertical="top" wrapText="1"/>
      <protection locked="0"/>
    </xf>
    <xf numFmtId="166" fontId="6" fillId="0" borderId="20" xfId="64" applyNumberFormat="1" applyFont="1" applyFill="1" applyBorder="1" applyAlignment="1" applyProtection="1">
      <alignment horizontal="right" vertical="top" wrapText="1"/>
      <protection locked="0"/>
    </xf>
    <xf numFmtId="166" fontId="6" fillId="0" borderId="21" xfId="64" applyNumberFormat="1" applyFont="1" applyFill="1" applyBorder="1" applyAlignment="1" applyProtection="1">
      <alignment horizontal="right" vertical="top" wrapText="1"/>
      <protection/>
    </xf>
    <xf numFmtId="166" fontId="5" fillId="0" borderId="13" xfId="64" applyNumberFormat="1" applyFont="1" applyFill="1" applyBorder="1" applyAlignment="1" applyProtection="1">
      <alignment horizontal="right" vertical="top" wrapText="1"/>
      <protection/>
    </xf>
    <xf numFmtId="166" fontId="6" fillId="0" borderId="20" xfId="64" applyNumberFormat="1" applyFont="1" applyFill="1" applyBorder="1" applyAlignment="1" applyProtection="1">
      <alignment horizontal="right" vertical="top" wrapText="1"/>
      <protection/>
    </xf>
    <xf numFmtId="166" fontId="6" fillId="0" borderId="19" xfId="64" applyNumberFormat="1" applyFont="1" applyFill="1" applyBorder="1" applyAlignment="1" applyProtection="1">
      <alignment horizontal="right" vertical="top" wrapText="1"/>
      <protection locked="0"/>
    </xf>
    <xf numFmtId="166" fontId="6" fillId="0" borderId="22" xfId="64" applyNumberFormat="1" applyFont="1" applyFill="1" applyBorder="1" applyAlignment="1" applyProtection="1">
      <alignment horizontal="right" vertical="top" wrapText="1"/>
      <protection locked="0"/>
    </xf>
    <xf numFmtId="166" fontId="6" fillId="0" borderId="23" xfId="64" applyNumberFormat="1" applyFont="1" applyFill="1" applyBorder="1" applyAlignment="1" applyProtection="1">
      <alignment horizontal="right" vertical="top" wrapText="1"/>
      <protection locked="0"/>
    </xf>
    <xf numFmtId="166" fontId="6" fillId="0" borderId="24" xfId="64" applyNumberFormat="1" applyFont="1" applyFill="1" applyBorder="1" applyAlignment="1" applyProtection="1">
      <alignment horizontal="right" vertical="top" wrapText="1"/>
      <protection locked="0"/>
    </xf>
    <xf numFmtId="166" fontId="6" fillId="0" borderId="25" xfId="64" applyNumberFormat="1" applyFont="1" applyFill="1" applyBorder="1" applyAlignment="1" applyProtection="1">
      <alignment horizontal="right" vertical="top" wrapText="1"/>
      <protection locked="0"/>
    </xf>
    <xf numFmtId="166" fontId="5" fillId="0" borderId="20" xfId="64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6" fontId="6" fillId="0" borderId="26" xfId="64" applyNumberFormat="1" applyFont="1" applyFill="1" applyBorder="1" applyAlignment="1" applyProtection="1">
      <alignment horizontal="right" vertical="top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2" fillId="0" borderId="15" xfId="52" applyFont="1" applyBorder="1" applyAlignment="1">
      <alignment horizontal="left" vertical="center" wrapText="1"/>
      <protection/>
    </xf>
    <xf numFmtId="0" fontId="6" fillId="0" borderId="15" xfId="0" applyFont="1" applyBorder="1" applyAlignment="1">
      <alignment wrapText="1"/>
    </xf>
    <xf numFmtId="49" fontId="2" fillId="0" borderId="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Alignment="1">
      <alignment horizontal="right" vertical="top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8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workbookViewId="0" topLeftCell="A1">
      <selection activeCell="B119" sqref="B119"/>
    </sheetView>
  </sheetViews>
  <sheetFormatPr defaultColWidth="9.00390625" defaultRowHeight="12.75"/>
  <cols>
    <col min="1" max="1" width="27.125" style="0" customWidth="1"/>
    <col min="2" max="2" width="44.00390625" style="0" bestFit="1" customWidth="1"/>
    <col min="3" max="3" width="14.125" style="0" customWidth="1"/>
    <col min="4" max="5" width="0" style="1" hidden="1" customWidth="1"/>
    <col min="6" max="6" width="13.50390625" style="0" customWidth="1"/>
    <col min="8" max="11" width="15.50390625" style="0" bestFit="1" customWidth="1"/>
    <col min="12" max="12" width="14.50390625" style="0" bestFit="1" customWidth="1"/>
    <col min="13" max="13" width="12.875" style="0" bestFit="1" customWidth="1"/>
    <col min="14" max="14" width="15.50390625" style="0" bestFit="1" customWidth="1"/>
  </cols>
  <sheetData>
    <row r="1" spans="2:6" ht="59.25" customHeight="1">
      <c r="B1" s="49" t="s">
        <v>174</v>
      </c>
      <c r="C1" s="49"/>
      <c r="D1" s="50"/>
      <c r="E1" s="50"/>
      <c r="F1" s="50"/>
    </row>
    <row r="2" ht="12.75" customHeight="1"/>
    <row r="3" spans="1:6" ht="62.25" customHeight="1">
      <c r="A3" s="51" t="s">
        <v>175</v>
      </c>
      <c r="B3" s="51"/>
      <c r="C3" s="51"/>
      <c r="D3" s="52"/>
      <c r="E3" s="52"/>
      <c r="F3" s="52"/>
    </row>
    <row r="4" ht="12.75" thickBot="1"/>
    <row r="5" spans="1:6" ht="33" customHeight="1" thickBot="1">
      <c r="A5" s="3" t="s">
        <v>180</v>
      </c>
      <c r="B5" s="3" t="s">
        <v>0</v>
      </c>
      <c r="C5" s="4" t="s">
        <v>202</v>
      </c>
      <c r="D5" s="5" t="s">
        <v>1</v>
      </c>
      <c r="E5" s="5" t="s">
        <v>2</v>
      </c>
      <c r="F5" s="4" t="s">
        <v>203</v>
      </c>
    </row>
    <row r="6" spans="1:6" ht="13.5">
      <c r="A6" s="6" t="s">
        <v>3</v>
      </c>
      <c r="B6" s="7" t="s">
        <v>4</v>
      </c>
      <c r="C6" s="25">
        <v>35534000</v>
      </c>
      <c r="D6" s="26" t="e">
        <f>D7+D12+D18+D20+D27+D32+D37+D45</f>
        <v>#REF!</v>
      </c>
      <c r="E6" s="27" t="e">
        <f>E7+E12+E18+E20+E27+E32+E37+E45</f>
        <v>#REF!</v>
      </c>
      <c r="F6" s="25">
        <v>37248000</v>
      </c>
    </row>
    <row r="7" spans="1:6" ht="13.5">
      <c r="A7" s="8" t="s">
        <v>5</v>
      </c>
      <c r="B7" s="9" t="s">
        <v>6</v>
      </c>
      <c r="C7" s="28">
        <f>C8</f>
        <v>17897000</v>
      </c>
      <c r="D7" s="29">
        <f>D8</f>
        <v>19646</v>
      </c>
      <c r="E7" s="30">
        <f>E8</f>
        <v>21493</v>
      </c>
      <c r="F7" s="28">
        <f>F8</f>
        <v>19312000</v>
      </c>
    </row>
    <row r="8" spans="1:6" ht="13.5">
      <c r="A8" s="8" t="s">
        <v>7</v>
      </c>
      <c r="B8" s="9" t="s">
        <v>8</v>
      </c>
      <c r="C8" s="31">
        <f>C9</f>
        <v>17897000</v>
      </c>
      <c r="D8" s="31">
        <v>19646</v>
      </c>
      <c r="E8" s="30">
        <v>21493</v>
      </c>
      <c r="F8" s="31">
        <v>19312000</v>
      </c>
    </row>
    <row r="9" spans="1:6" ht="13.5">
      <c r="A9" s="8" t="s">
        <v>9</v>
      </c>
      <c r="B9" s="9" t="s">
        <v>8</v>
      </c>
      <c r="C9" s="31">
        <v>17897000</v>
      </c>
      <c r="D9" s="32"/>
      <c r="E9" s="33"/>
      <c r="F9" s="31">
        <v>19312000</v>
      </c>
    </row>
    <row r="10" spans="1:6" ht="13.5" hidden="1">
      <c r="A10" s="8" t="s">
        <v>10</v>
      </c>
      <c r="B10" s="9" t="s">
        <v>8</v>
      </c>
      <c r="C10" s="31"/>
      <c r="D10" s="32"/>
      <c r="E10" s="33"/>
      <c r="F10" s="31"/>
    </row>
    <row r="11" spans="1:6" ht="27" customHeight="1">
      <c r="A11" s="8" t="s">
        <v>151</v>
      </c>
      <c r="B11" s="9" t="s">
        <v>152</v>
      </c>
      <c r="C11" s="28">
        <v>10100000</v>
      </c>
      <c r="D11" s="32"/>
      <c r="E11" s="33"/>
      <c r="F11" s="28">
        <v>10100000</v>
      </c>
    </row>
    <row r="12" spans="1:6" ht="13.5">
      <c r="A12" s="8" t="s">
        <v>11</v>
      </c>
      <c r="B12" s="9" t="s">
        <v>12</v>
      </c>
      <c r="C12" s="34">
        <v>3968000</v>
      </c>
      <c r="D12" s="35">
        <f>D15+D16</f>
        <v>3012</v>
      </c>
      <c r="E12" s="35">
        <f>E15+E16</f>
        <v>3208</v>
      </c>
      <c r="F12" s="34">
        <v>4149000</v>
      </c>
    </row>
    <row r="13" spans="1:6" ht="55.5" hidden="1">
      <c r="A13" s="8" t="s">
        <v>13</v>
      </c>
      <c r="B13" s="9" t="s">
        <v>14</v>
      </c>
      <c r="C13" s="29"/>
      <c r="D13" s="35"/>
      <c r="E13" s="33"/>
      <c r="F13" s="29"/>
    </row>
    <row r="14" spans="1:6" ht="48" customHeight="1">
      <c r="A14" s="8" t="s">
        <v>165</v>
      </c>
      <c r="B14" s="9" t="s">
        <v>166</v>
      </c>
      <c r="C14" s="29">
        <v>190000</v>
      </c>
      <c r="D14" s="35"/>
      <c r="E14" s="33"/>
      <c r="F14" s="29">
        <v>190000</v>
      </c>
    </row>
    <row r="15" spans="1:6" ht="27.75">
      <c r="A15" s="8" t="s">
        <v>15</v>
      </c>
      <c r="B15" s="9" t="s">
        <v>16</v>
      </c>
      <c r="C15" s="31">
        <v>3765000</v>
      </c>
      <c r="D15" s="31">
        <v>3000</v>
      </c>
      <c r="E15" s="30">
        <v>3196</v>
      </c>
      <c r="F15" s="31">
        <v>3946000</v>
      </c>
    </row>
    <row r="16" spans="1:6" ht="13.5" hidden="1">
      <c r="A16" s="8" t="s">
        <v>17</v>
      </c>
      <c r="B16" s="9" t="s">
        <v>18</v>
      </c>
      <c r="C16" s="31"/>
      <c r="D16" s="31">
        <v>12</v>
      </c>
      <c r="E16" s="30">
        <v>12</v>
      </c>
      <c r="F16" s="31"/>
    </row>
    <row r="17" spans="1:6" ht="13.5">
      <c r="A17" s="8" t="s">
        <v>19</v>
      </c>
      <c r="B17" s="9" t="s">
        <v>18</v>
      </c>
      <c r="C17" s="31">
        <v>13000</v>
      </c>
      <c r="D17" s="31"/>
      <c r="E17" s="30"/>
      <c r="F17" s="31">
        <v>13000</v>
      </c>
    </row>
    <row r="18" spans="1:6" ht="27.75">
      <c r="A18" s="8" t="s">
        <v>20</v>
      </c>
      <c r="B18" s="9" t="s">
        <v>21</v>
      </c>
      <c r="C18" s="34">
        <v>17000</v>
      </c>
      <c r="D18" s="29">
        <f>D19</f>
        <v>30</v>
      </c>
      <c r="E18" s="30">
        <f>E19</f>
        <v>30</v>
      </c>
      <c r="F18" s="34">
        <v>15000</v>
      </c>
    </row>
    <row r="19" spans="1:6" ht="27.75">
      <c r="A19" s="8" t="s">
        <v>22</v>
      </c>
      <c r="B19" s="9" t="s">
        <v>23</v>
      </c>
      <c r="C19" s="31">
        <v>17000</v>
      </c>
      <c r="D19" s="31">
        <v>30</v>
      </c>
      <c r="E19" s="30">
        <v>30</v>
      </c>
      <c r="F19" s="31">
        <v>15000</v>
      </c>
    </row>
    <row r="20" spans="1:6" ht="13.5">
      <c r="A20" s="8" t="s">
        <v>24</v>
      </c>
      <c r="B20" s="9" t="s">
        <v>25</v>
      </c>
      <c r="C20" s="34">
        <f>C21</f>
        <v>1086000</v>
      </c>
      <c r="D20" s="29" t="e">
        <f>D21+D23+#REF!</f>
        <v>#REF!</v>
      </c>
      <c r="E20" s="30" t="e">
        <f>E21+E23+#REF!</f>
        <v>#REF!</v>
      </c>
      <c r="F20" s="34">
        <f>F21</f>
        <v>1158000</v>
      </c>
    </row>
    <row r="21" spans="1:6" ht="42">
      <c r="A21" s="8" t="s">
        <v>26</v>
      </c>
      <c r="B21" s="9" t="s">
        <v>27</v>
      </c>
      <c r="C21" s="29">
        <f>C22</f>
        <v>1086000</v>
      </c>
      <c r="D21" s="29">
        <f>D22</f>
        <v>285</v>
      </c>
      <c r="E21" s="30">
        <f>E22</f>
        <v>322</v>
      </c>
      <c r="F21" s="29">
        <f>F22</f>
        <v>1158000</v>
      </c>
    </row>
    <row r="22" spans="1:7" ht="55.5">
      <c r="A22" s="8" t="s">
        <v>28</v>
      </c>
      <c r="B22" s="9" t="s">
        <v>29</v>
      </c>
      <c r="C22" s="31">
        <v>1086000</v>
      </c>
      <c r="D22" s="31">
        <v>285</v>
      </c>
      <c r="E22" s="30">
        <v>322</v>
      </c>
      <c r="F22" s="31">
        <v>1158000</v>
      </c>
      <c r="G22" s="16"/>
    </row>
    <row r="23" spans="1:6" ht="126" hidden="1">
      <c r="A23" s="8" t="s">
        <v>30</v>
      </c>
      <c r="B23" s="9" t="s">
        <v>31</v>
      </c>
      <c r="C23" s="31"/>
      <c r="D23" s="31">
        <v>1289</v>
      </c>
      <c r="E23" s="30">
        <v>1460</v>
      </c>
      <c r="F23" s="31"/>
    </row>
    <row r="24" spans="1:6" ht="42" hidden="1">
      <c r="A24" s="8" t="s">
        <v>32</v>
      </c>
      <c r="B24" s="9" t="s">
        <v>33</v>
      </c>
      <c r="C24" s="31"/>
      <c r="D24" s="31"/>
      <c r="E24" s="30"/>
      <c r="F24" s="31"/>
    </row>
    <row r="25" spans="1:6" ht="13.5" hidden="1">
      <c r="A25" s="8" t="s">
        <v>34</v>
      </c>
      <c r="B25" s="9" t="s">
        <v>35</v>
      </c>
      <c r="C25" s="31"/>
      <c r="D25" s="31"/>
      <c r="E25" s="30"/>
      <c r="F25" s="31"/>
    </row>
    <row r="26" spans="1:6" ht="13.5">
      <c r="A26" s="8" t="s">
        <v>36</v>
      </c>
      <c r="B26" s="9" t="s">
        <v>37</v>
      </c>
      <c r="C26" s="31"/>
      <c r="D26" s="31"/>
      <c r="E26" s="30"/>
      <c r="F26" s="31"/>
    </row>
    <row r="27" spans="1:6" ht="42">
      <c r="A27" s="8" t="s">
        <v>167</v>
      </c>
      <c r="B27" s="9" t="s">
        <v>38</v>
      </c>
      <c r="C27" s="34">
        <v>1800000</v>
      </c>
      <c r="D27" s="29">
        <f>D28+D31</f>
        <v>1570</v>
      </c>
      <c r="E27" s="30">
        <f>E28+E31</f>
        <v>1620</v>
      </c>
      <c r="F27" s="34">
        <v>1800000</v>
      </c>
    </row>
    <row r="28" spans="1:6" ht="73.5" customHeight="1">
      <c r="A28" s="8" t="s">
        <v>168</v>
      </c>
      <c r="B28" s="9" t="s">
        <v>39</v>
      </c>
      <c r="C28" s="29">
        <v>1550000</v>
      </c>
      <c r="D28" s="29">
        <f>D29</f>
        <v>670</v>
      </c>
      <c r="E28" s="30">
        <f>E29</f>
        <v>670</v>
      </c>
      <c r="F28" s="29">
        <v>1550000</v>
      </c>
    </row>
    <row r="29" spans="1:6" ht="102" customHeight="1">
      <c r="A29" s="8" t="s">
        <v>176</v>
      </c>
      <c r="B29" s="9" t="s">
        <v>169</v>
      </c>
      <c r="C29" s="31">
        <v>1000000</v>
      </c>
      <c r="D29" s="31">
        <v>670</v>
      </c>
      <c r="E29" s="30">
        <v>670</v>
      </c>
      <c r="F29" s="31">
        <v>1000000</v>
      </c>
    </row>
    <row r="30" spans="1:6" ht="97.5">
      <c r="A30" s="8" t="s">
        <v>170</v>
      </c>
      <c r="B30" s="9" t="s">
        <v>171</v>
      </c>
      <c r="C30" s="31">
        <v>550000</v>
      </c>
      <c r="D30" s="31"/>
      <c r="E30" s="30"/>
      <c r="F30" s="31">
        <v>550000</v>
      </c>
    </row>
    <row r="31" spans="1:6" ht="90" customHeight="1">
      <c r="A31" s="8" t="s">
        <v>40</v>
      </c>
      <c r="B31" s="9" t="s">
        <v>41</v>
      </c>
      <c r="C31" s="31">
        <v>250000</v>
      </c>
      <c r="D31" s="31">
        <v>900</v>
      </c>
      <c r="E31" s="30">
        <v>950</v>
      </c>
      <c r="F31" s="31">
        <v>250000</v>
      </c>
    </row>
    <row r="32" spans="1:6" ht="29.25" customHeight="1">
      <c r="A32" s="8" t="s">
        <v>42</v>
      </c>
      <c r="B32" s="9" t="s">
        <v>43</v>
      </c>
      <c r="C32" s="34">
        <f>C33</f>
        <v>388000</v>
      </c>
      <c r="D32" s="29">
        <f>D33</f>
        <v>404</v>
      </c>
      <c r="E32" s="30">
        <f>E33</f>
        <v>444</v>
      </c>
      <c r="F32" s="34">
        <f>F33</f>
        <v>408000</v>
      </c>
    </row>
    <row r="33" spans="1:6" ht="42" customHeight="1">
      <c r="A33" s="8" t="s">
        <v>44</v>
      </c>
      <c r="B33" s="9" t="s">
        <v>45</v>
      </c>
      <c r="C33" s="31">
        <v>388000</v>
      </c>
      <c r="D33" s="31">
        <v>404</v>
      </c>
      <c r="E33" s="30">
        <v>444</v>
      </c>
      <c r="F33" s="31">
        <v>408000</v>
      </c>
    </row>
    <row r="34" spans="1:6" ht="55.5" hidden="1">
      <c r="A34" s="8" t="s">
        <v>46</v>
      </c>
      <c r="B34" s="9" t="s">
        <v>47</v>
      </c>
      <c r="C34" s="31"/>
      <c r="D34" s="31"/>
      <c r="E34" s="30"/>
      <c r="F34" s="31"/>
    </row>
    <row r="35" spans="1:6" ht="55.5" hidden="1">
      <c r="A35" s="8" t="s">
        <v>48</v>
      </c>
      <c r="B35" s="9" t="s">
        <v>47</v>
      </c>
      <c r="C35" s="31"/>
      <c r="D35" s="31"/>
      <c r="E35" s="30"/>
      <c r="F35" s="31"/>
    </row>
    <row r="36" spans="1:6" ht="55.5" hidden="1">
      <c r="A36" s="8" t="s">
        <v>49</v>
      </c>
      <c r="B36" s="9" t="s">
        <v>47</v>
      </c>
      <c r="C36" s="31"/>
      <c r="D36" s="31"/>
      <c r="E36" s="30"/>
      <c r="F36" s="31"/>
    </row>
    <row r="37" spans="1:6" ht="27.75" hidden="1">
      <c r="A37" s="8" t="s">
        <v>50</v>
      </c>
      <c r="B37" s="9" t="s">
        <v>51</v>
      </c>
      <c r="C37" s="29">
        <f>C42</f>
        <v>0</v>
      </c>
      <c r="D37" s="29">
        <f>D38+D39+D40</f>
        <v>50</v>
      </c>
      <c r="E37" s="30">
        <f>E38+E39+E40</f>
        <v>50</v>
      </c>
      <c r="F37" s="29">
        <f>F42</f>
        <v>0</v>
      </c>
    </row>
    <row r="38" spans="1:6" ht="111.75" hidden="1">
      <c r="A38" s="8" t="s">
        <v>52</v>
      </c>
      <c r="B38" s="9" t="s">
        <v>53</v>
      </c>
      <c r="C38" s="31"/>
      <c r="D38" s="31"/>
      <c r="E38" s="30"/>
      <c r="F38" s="31"/>
    </row>
    <row r="39" spans="1:6" ht="97.5" hidden="1">
      <c r="A39" s="8" t="s">
        <v>52</v>
      </c>
      <c r="B39" s="9" t="s">
        <v>54</v>
      </c>
      <c r="C39" s="31"/>
      <c r="D39" s="31">
        <v>50</v>
      </c>
      <c r="E39" s="30">
        <v>50</v>
      </c>
      <c r="F39" s="31"/>
    </row>
    <row r="40" spans="1:6" ht="84" hidden="1">
      <c r="A40" s="8" t="s">
        <v>55</v>
      </c>
      <c r="B40" s="9" t="s">
        <v>56</v>
      </c>
      <c r="C40" s="31"/>
      <c r="D40" s="31"/>
      <c r="E40" s="30"/>
      <c r="F40" s="31"/>
    </row>
    <row r="41" spans="1:6" ht="111.75" hidden="1">
      <c r="A41" s="8" t="s">
        <v>156</v>
      </c>
      <c r="B41" s="9" t="s">
        <v>157</v>
      </c>
      <c r="C41" s="31"/>
      <c r="D41" s="32"/>
      <c r="E41" s="33"/>
      <c r="F41" s="31"/>
    </row>
    <row r="42" spans="1:6" ht="55.5" hidden="1">
      <c r="A42" s="8" t="s">
        <v>57</v>
      </c>
      <c r="B42" s="9" t="s">
        <v>58</v>
      </c>
      <c r="C42" s="31"/>
      <c r="D42" s="32"/>
      <c r="E42" s="33"/>
      <c r="F42" s="31"/>
    </row>
    <row r="43" spans="1:6" ht="55.5" hidden="1">
      <c r="A43" s="8" t="s">
        <v>55</v>
      </c>
      <c r="B43" s="9" t="s">
        <v>59</v>
      </c>
      <c r="C43" s="31"/>
      <c r="D43" s="32"/>
      <c r="E43" s="33"/>
      <c r="F43" s="31"/>
    </row>
    <row r="44" spans="1:6" ht="69.75" hidden="1">
      <c r="A44" s="8" t="s">
        <v>55</v>
      </c>
      <c r="B44" s="9" t="s">
        <v>158</v>
      </c>
      <c r="C44" s="31"/>
      <c r="D44" s="32"/>
      <c r="E44" s="33"/>
      <c r="F44" s="31"/>
    </row>
    <row r="45" spans="1:6" ht="25.5" customHeight="1">
      <c r="A45" s="8" t="s">
        <v>60</v>
      </c>
      <c r="B45" s="9" t="s">
        <v>61</v>
      </c>
      <c r="C45" s="34">
        <v>278000</v>
      </c>
      <c r="D45" s="35" t="e">
        <f>#REF!+#REF!+#REF!+#REF!+D52+D53+#REF!+#REF!+#REF!+D56+D57+#REF!+#REF!+D59+D60</f>
        <v>#REF!</v>
      </c>
      <c r="E45" s="35" t="e">
        <f>#REF!+#REF!+#REF!+#REF!+E52+E53+#REF!+#REF!+#REF!+E56+E57+#REF!+#REF!+E59+E60</f>
        <v>#REF!</v>
      </c>
      <c r="F45" s="34">
        <v>306000</v>
      </c>
    </row>
    <row r="46" spans="1:6" ht="51.75" customHeight="1">
      <c r="A46" s="8" t="s">
        <v>177</v>
      </c>
      <c r="B46" s="9" t="s">
        <v>153</v>
      </c>
      <c r="C46" s="29">
        <v>17000</v>
      </c>
      <c r="D46" s="35"/>
      <c r="E46" s="33"/>
      <c r="F46" s="29">
        <v>21000</v>
      </c>
    </row>
    <row r="47" spans="1:6" ht="27.75" hidden="1">
      <c r="A47" s="8" t="s">
        <v>63</v>
      </c>
      <c r="B47" s="10" t="s">
        <v>64</v>
      </c>
      <c r="C47" s="31"/>
      <c r="D47" s="31"/>
      <c r="E47" s="36"/>
      <c r="F47" s="31"/>
    </row>
    <row r="48" spans="1:6" ht="84" hidden="1">
      <c r="A48" s="8" t="s">
        <v>66</v>
      </c>
      <c r="B48" s="10" t="s">
        <v>67</v>
      </c>
      <c r="C48" s="31"/>
      <c r="D48" s="31"/>
      <c r="E48" s="36"/>
      <c r="F48" s="31"/>
    </row>
    <row r="49" spans="1:6" ht="0.75" customHeight="1">
      <c r="A49" s="8"/>
      <c r="B49" s="10"/>
      <c r="C49" s="31"/>
      <c r="D49" s="31"/>
      <c r="E49" s="36"/>
      <c r="F49" s="31"/>
    </row>
    <row r="50" spans="1:6" ht="73.5" customHeight="1">
      <c r="A50" s="8" t="s">
        <v>65</v>
      </c>
      <c r="B50" s="10" t="s">
        <v>154</v>
      </c>
      <c r="C50" s="31">
        <v>50000</v>
      </c>
      <c r="D50" s="31"/>
      <c r="E50" s="36"/>
      <c r="F50" s="31">
        <v>55000</v>
      </c>
    </row>
    <row r="51" spans="1:6" ht="43.5" customHeight="1">
      <c r="A51" s="8" t="s">
        <v>172</v>
      </c>
      <c r="B51" s="10" t="s">
        <v>62</v>
      </c>
      <c r="C51" s="31">
        <v>11000</v>
      </c>
      <c r="D51" s="31" t="s">
        <v>172</v>
      </c>
      <c r="E51" s="36" t="s">
        <v>62</v>
      </c>
      <c r="F51" s="31">
        <v>15000</v>
      </c>
    </row>
    <row r="52" spans="1:6" ht="69.75" hidden="1">
      <c r="A52" s="8" t="s">
        <v>68</v>
      </c>
      <c r="B52" s="10" t="s">
        <v>69</v>
      </c>
      <c r="C52" s="31"/>
      <c r="D52" s="31">
        <v>1</v>
      </c>
      <c r="E52" s="36">
        <v>1</v>
      </c>
      <c r="F52" s="31"/>
    </row>
    <row r="53" spans="1:6" ht="75" customHeight="1">
      <c r="A53" s="8" t="s">
        <v>70</v>
      </c>
      <c r="B53" s="10" t="s">
        <v>71</v>
      </c>
      <c r="C53" s="31">
        <v>35000</v>
      </c>
      <c r="D53" s="31">
        <v>156</v>
      </c>
      <c r="E53" s="36">
        <v>162</v>
      </c>
      <c r="F53" s="31">
        <v>39000</v>
      </c>
    </row>
    <row r="54" spans="1:6" ht="27.75">
      <c r="A54" s="8" t="s">
        <v>72</v>
      </c>
      <c r="B54" s="10" t="s">
        <v>73</v>
      </c>
      <c r="C54" s="31">
        <v>20000</v>
      </c>
      <c r="D54" s="31"/>
      <c r="E54" s="36"/>
      <c r="F54" s="31">
        <v>22000</v>
      </c>
    </row>
    <row r="55" spans="1:6" ht="46.5" customHeight="1">
      <c r="A55" s="8" t="s">
        <v>155</v>
      </c>
      <c r="B55" s="10" t="s">
        <v>62</v>
      </c>
      <c r="C55" s="31">
        <v>22000</v>
      </c>
      <c r="D55" s="31"/>
      <c r="E55" s="36"/>
      <c r="F55" s="31">
        <v>24000</v>
      </c>
    </row>
    <row r="56" spans="1:6" ht="27.75">
      <c r="A56" s="8" t="s">
        <v>74</v>
      </c>
      <c r="B56" s="10" t="s">
        <v>64</v>
      </c>
      <c r="C56" s="31">
        <v>22000</v>
      </c>
      <c r="D56" s="31">
        <v>3</v>
      </c>
      <c r="E56" s="36">
        <v>3</v>
      </c>
      <c r="F56" s="31">
        <v>24000</v>
      </c>
    </row>
    <row r="57" spans="1:6" ht="47.25" customHeight="1">
      <c r="A57" s="8" t="s">
        <v>75</v>
      </c>
      <c r="B57" s="10" t="s">
        <v>62</v>
      </c>
      <c r="C57" s="31">
        <v>20000</v>
      </c>
      <c r="D57" s="31">
        <v>100</v>
      </c>
      <c r="E57" s="36">
        <v>110</v>
      </c>
      <c r="F57" s="31">
        <v>22000</v>
      </c>
    </row>
    <row r="58" spans="1:6" ht="42">
      <c r="A58" s="8" t="s">
        <v>178</v>
      </c>
      <c r="B58" s="10" t="s">
        <v>179</v>
      </c>
      <c r="C58" s="31">
        <v>5000</v>
      </c>
      <c r="D58" s="31"/>
      <c r="E58" s="36"/>
      <c r="F58" s="31">
        <v>5000</v>
      </c>
    </row>
    <row r="59" spans="1:6" ht="45" customHeight="1">
      <c r="A59" s="8" t="s">
        <v>76</v>
      </c>
      <c r="B59" s="10" t="s">
        <v>62</v>
      </c>
      <c r="C59" s="31">
        <v>50000</v>
      </c>
      <c r="D59" s="31">
        <v>24</v>
      </c>
      <c r="E59" s="36">
        <v>25</v>
      </c>
      <c r="F59" s="31">
        <v>50000</v>
      </c>
    </row>
    <row r="60" spans="1:6" ht="56.25" hidden="1" thickBot="1">
      <c r="A60" s="8" t="s">
        <v>76</v>
      </c>
      <c r="B60" s="10" t="s">
        <v>62</v>
      </c>
      <c r="C60" s="31">
        <v>8000</v>
      </c>
      <c r="D60" s="37">
        <v>36</v>
      </c>
      <c r="E60" s="38">
        <v>38</v>
      </c>
      <c r="F60" s="31">
        <v>8000</v>
      </c>
    </row>
    <row r="61" spans="1:6" ht="47.25" customHeight="1" thickBot="1">
      <c r="A61" s="8" t="s">
        <v>77</v>
      </c>
      <c r="B61" s="10" t="s">
        <v>62</v>
      </c>
      <c r="C61" s="31">
        <v>26000</v>
      </c>
      <c r="D61" s="39"/>
      <c r="E61" s="40"/>
      <c r="F61" s="31">
        <v>29000</v>
      </c>
    </row>
    <row r="62" spans="1:6" ht="13.5">
      <c r="A62" s="11" t="s">
        <v>78</v>
      </c>
      <c r="B62" s="12" t="s">
        <v>79</v>
      </c>
      <c r="C62" s="34">
        <f>C63</f>
        <v>402129680</v>
      </c>
      <c r="D62" s="26" t="e">
        <f>D63</f>
        <v>#REF!</v>
      </c>
      <c r="E62" s="27" t="e">
        <f>E63</f>
        <v>#REF!</v>
      </c>
      <c r="F62" s="34">
        <f>F63</f>
        <v>304428010</v>
      </c>
    </row>
    <row r="63" spans="1:6" ht="30" customHeight="1">
      <c r="A63" s="8" t="s">
        <v>80</v>
      </c>
      <c r="B63" s="9" t="s">
        <v>81</v>
      </c>
      <c r="C63" s="29">
        <f>C64+C66+C114+C127</f>
        <v>402129680</v>
      </c>
      <c r="D63" s="35" t="e">
        <f>D64+D66+D114+#REF!</f>
        <v>#REF!</v>
      </c>
      <c r="E63" s="35" t="e">
        <f>E64+E66+E114+#REF!</f>
        <v>#REF!</v>
      </c>
      <c r="F63" s="29">
        <f>F64+F66+F114+F127</f>
        <v>304428010</v>
      </c>
    </row>
    <row r="64" spans="1:6" ht="32.25" customHeight="1">
      <c r="A64" s="11" t="s">
        <v>82</v>
      </c>
      <c r="B64" s="12" t="s">
        <v>83</v>
      </c>
      <c r="C64" s="34">
        <f>C65</f>
        <v>137437000</v>
      </c>
      <c r="D64" s="41" t="e">
        <f>D65+#REF!+#REF!+#REF!</f>
        <v>#REF!</v>
      </c>
      <c r="E64" s="41" t="e">
        <f>E65+#REF!+#REF!+#REF!</f>
        <v>#REF!</v>
      </c>
      <c r="F64" s="34">
        <f>F65</f>
        <v>46739000</v>
      </c>
    </row>
    <row r="65" spans="1:6" ht="27.75">
      <c r="A65" s="8" t="s">
        <v>84</v>
      </c>
      <c r="B65" s="9" t="s">
        <v>85</v>
      </c>
      <c r="C65" s="31">
        <v>137437000</v>
      </c>
      <c r="D65" s="31"/>
      <c r="E65" s="30"/>
      <c r="F65" s="31">
        <v>46739000</v>
      </c>
    </row>
    <row r="66" spans="1:6" ht="45" customHeight="1">
      <c r="A66" s="11" t="s">
        <v>182</v>
      </c>
      <c r="B66" s="12" t="s">
        <v>86</v>
      </c>
      <c r="C66" s="34">
        <f>C75+C79+C80+C81+C113</f>
        <v>28893798</v>
      </c>
      <c r="D66" s="41">
        <f>SUM(D67:D107)</f>
        <v>1181</v>
      </c>
      <c r="E66" s="41">
        <f>SUM(E67:E107)</f>
        <v>1316</v>
      </c>
      <c r="F66" s="34">
        <f>F75+F79+F80+F81+F113</f>
        <v>21840728</v>
      </c>
    </row>
    <row r="67" spans="1:6" ht="42" customHeight="1" hidden="1">
      <c r="A67" s="8" t="s">
        <v>87</v>
      </c>
      <c r="B67" s="9" t="s">
        <v>88</v>
      </c>
      <c r="C67" s="31"/>
      <c r="D67" s="31">
        <v>0</v>
      </c>
      <c r="E67" s="30">
        <v>0</v>
      </c>
      <c r="F67" s="31"/>
    </row>
    <row r="68" spans="1:6" ht="55.5" customHeight="1" hidden="1">
      <c r="A68" s="8" t="s">
        <v>87</v>
      </c>
      <c r="B68" s="9" t="s">
        <v>89</v>
      </c>
      <c r="C68" s="31"/>
      <c r="D68" s="31">
        <v>381</v>
      </c>
      <c r="E68" s="30">
        <v>416</v>
      </c>
      <c r="F68" s="31"/>
    </row>
    <row r="69" spans="1:6" ht="69.75" customHeight="1" hidden="1">
      <c r="A69" s="8" t="s">
        <v>90</v>
      </c>
      <c r="B69" s="9" t="s">
        <v>91</v>
      </c>
      <c r="C69" s="31"/>
      <c r="D69" s="31"/>
      <c r="E69" s="30"/>
      <c r="F69" s="31"/>
    </row>
    <row r="70" spans="1:6" ht="97.5" customHeight="1" hidden="1">
      <c r="A70" s="8" t="s">
        <v>90</v>
      </c>
      <c r="B70" s="9" t="s">
        <v>92</v>
      </c>
      <c r="C70" s="31"/>
      <c r="D70" s="31"/>
      <c r="E70" s="30"/>
      <c r="F70" s="31"/>
    </row>
    <row r="71" spans="1:6" ht="97.5" customHeight="1" hidden="1">
      <c r="A71" s="8" t="s">
        <v>93</v>
      </c>
      <c r="B71" s="9" t="s">
        <v>94</v>
      </c>
      <c r="C71" s="31"/>
      <c r="D71" s="31"/>
      <c r="E71" s="30"/>
      <c r="F71" s="31"/>
    </row>
    <row r="72" spans="1:6" ht="84" customHeight="1" hidden="1">
      <c r="A72" s="8" t="s">
        <v>95</v>
      </c>
      <c r="B72" s="9" t="s">
        <v>96</v>
      </c>
      <c r="C72" s="31">
        <v>0</v>
      </c>
      <c r="D72" s="31">
        <v>800</v>
      </c>
      <c r="E72" s="30">
        <v>900</v>
      </c>
      <c r="F72" s="31">
        <v>0</v>
      </c>
    </row>
    <row r="73" spans="1:6" ht="42" customHeight="1" hidden="1">
      <c r="A73" s="8" t="s">
        <v>97</v>
      </c>
      <c r="B73" s="9" t="s">
        <v>98</v>
      </c>
      <c r="C73" s="31"/>
      <c r="D73" s="31"/>
      <c r="E73" s="30"/>
      <c r="F73" s="31"/>
    </row>
    <row r="74" spans="1:6" ht="13.5" customHeight="1" hidden="1">
      <c r="A74" s="2"/>
      <c r="B74" s="2"/>
      <c r="C74" s="42"/>
      <c r="D74" s="43"/>
      <c r="E74" s="43"/>
      <c r="F74" s="42"/>
    </row>
    <row r="75" spans="1:6" ht="85.5" customHeight="1">
      <c r="A75" s="8" t="s">
        <v>181</v>
      </c>
      <c r="B75" s="9" t="s">
        <v>99</v>
      </c>
      <c r="C75" s="31">
        <v>20870140</v>
      </c>
      <c r="D75" s="31"/>
      <c r="E75" s="30"/>
      <c r="F75" s="31">
        <v>20870140</v>
      </c>
    </row>
    <row r="76" spans="1:6" ht="84" customHeight="1" hidden="1">
      <c r="A76" s="8" t="s">
        <v>100</v>
      </c>
      <c r="B76" s="9" t="s">
        <v>101</v>
      </c>
      <c r="C76" s="31"/>
      <c r="D76" s="31"/>
      <c r="E76" s="30"/>
      <c r="F76" s="31"/>
    </row>
    <row r="77" spans="1:6" ht="126" customHeight="1" hidden="1">
      <c r="A77" s="8" t="s">
        <v>102</v>
      </c>
      <c r="B77" s="9" t="s">
        <v>103</v>
      </c>
      <c r="C77" s="31"/>
      <c r="D77" s="31"/>
      <c r="E77" s="30"/>
      <c r="F77" s="31"/>
    </row>
    <row r="78" spans="1:6" ht="97.5" customHeight="1" hidden="1">
      <c r="A78" s="8" t="s">
        <v>104</v>
      </c>
      <c r="B78" s="9" t="s">
        <v>105</v>
      </c>
      <c r="C78" s="31"/>
      <c r="D78" s="31"/>
      <c r="E78" s="30"/>
      <c r="F78" s="31"/>
    </row>
    <row r="79" spans="1:6" ht="60" customHeight="1" hidden="1">
      <c r="A79" s="8" t="s">
        <v>106</v>
      </c>
      <c r="B79" s="9" t="s">
        <v>159</v>
      </c>
      <c r="C79" s="31"/>
      <c r="D79" s="31"/>
      <c r="E79" s="30"/>
      <c r="F79" s="31"/>
    </row>
    <row r="80" spans="1:6" ht="32.25" customHeight="1">
      <c r="A80" s="8" t="s">
        <v>183</v>
      </c>
      <c r="B80" s="9" t="s">
        <v>120</v>
      </c>
      <c r="C80" s="31">
        <v>922168</v>
      </c>
      <c r="D80" s="31"/>
      <c r="E80" s="30"/>
      <c r="F80" s="31">
        <v>922168</v>
      </c>
    </row>
    <row r="81" spans="1:6" ht="33" customHeight="1">
      <c r="A81" s="8" t="s">
        <v>184</v>
      </c>
      <c r="B81" s="9" t="s">
        <v>120</v>
      </c>
      <c r="C81" s="31">
        <f>48420+125360</f>
        <v>173780</v>
      </c>
      <c r="D81" s="31"/>
      <c r="E81" s="30"/>
      <c r="F81" s="31">
        <v>48420</v>
      </c>
    </row>
    <row r="82" spans="1:6" ht="27.75" customHeight="1" hidden="1">
      <c r="A82" s="8" t="s">
        <v>122</v>
      </c>
      <c r="B82" s="9" t="s">
        <v>120</v>
      </c>
      <c r="C82" s="31"/>
      <c r="D82" s="31"/>
      <c r="E82" s="30"/>
      <c r="F82" s="31"/>
    </row>
    <row r="83" spans="1:6" ht="27.75" customHeight="1" hidden="1">
      <c r="A83" s="8" t="s">
        <v>121</v>
      </c>
      <c r="B83" s="9" t="s">
        <v>120</v>
      </c>
      <c r="C83" s="31"/>
      <c r="D83" s="31"/>
      <c r="E83" s="30"/>
      <c r="F83" s="31"/>
    </row>
    <row r="84" spans="1:6" ht="27.75" customHeight="1" hidden="1">
      <c r="A84" s="8" t="s">
        <v>122</v>
      </c>
      <c r="B84" s="9" t="s">
        <v>120</v>
      </c>
      <c r="C84" s="31"/>
      <c r="D84" s="31"/>
      <c r="E84" s="30"/>
      <c r="F84" s="31"/>
    </row>
    <row r="85" spans="1:6" ht="84" customHeight="1" hidden="1">
      <c r="A85" s="8" t="s">
        <v>107</v>
      </c>
      <c r="B85" s="9" t="s">
        <v>108</v>
      </c>
      <c r="C85" s="31"/>
      <c r="D85" s="31"/>
      <c r="E85" s="30"/>
      <c r="F85" s="31"/>
    </row>
    <row r="86" spans="1:6" ht="97.5" customHeight="1" hidden="1">
      <c r="A86" s="8" t="s">
        <v>109</v>
      </c>
      <c r="B86" s="9" t="s">
        <v>110</v>
      </c>
      <c r="C86" s="31"/>
      <c r="D86" s="31"/>
      <c r="E86" s="30"/>
      <c r="F86" s="31"/>
    </row>
    <row r="87" spans="1:6" ht="42" customHeight="1" hidden="1">
      <c r="A87" s="8" t="s">
        <v>111</v>
      </c>
      <c r="B87" s="9" t="s">
        <v>112</v>
      </c>
      <c r="C87" s="31"/>
      <c r="D87" s="31"/>
      <c r="E87" s="30"/>
      <c r="F87" s="31"/>
    </row>
    <row r="88" spans="1:6" ht="97.5" customHeight="1" hidden="1">
      <c r="A88" s="8" t="s">
        <v>107</v>
      </c>
      <c r="B88" s="9" t="s">
        <v>113</v>
      </c>
      <c r="C88" s="31"/>
      <c r="D88" s="31"/>
      <c r="E88" s="30"/>
      <c r="F88" s="31"/>
    </row>
    <row r="89" spans="1:6" ht="139.5" customHeight="1" hidden="1">
      <c r="A89" s="8" t="s">
        <v>114</v>
      </c>
      <c r="B89" s="9" t="s">
        <v>115</v>
      </c>
      <c r="C89" s="31"/>
      <c r="D89" s="31"/>
      <c r="E89" s="30"/>
      <c r="F89" s="31"/>
    </row>
    <row r="90" spans="1:6" ht="55.5" customHeight="1" hidden="1">
      <c r="A90" s="8" t="s">
        <v>111</v>
      </c>
      <c r="B90" s="9" t="s">
        <v>116</v>
      </c>
      <c r="C90" s="31"/>
      <c r="D90" s="31"/>
      <c r="E90" s="30"/>
      <c r="F90" s="31"/>
    </row>
    <row r="91" spans="1:6" ht="97.5" customHeight="1" hidden="1">
      <c r="A91" s="8" t="s">
        <v>117</v>
      </c>
      <c r="B91" s="9" t="s">
        <v>118</v>
      </c>
      <c r="C91" s="31"/>
      <c r="D91" s="31"/>
      <c r="E91" s="30"/>
      <c r="F91" s="31"/>
    </row>
    <row r="92" spans="1:6" ht="27.75" customHeight="1" hidden="1">
      <c r="A92" s="8" t="s">
        <v>119</v>
      </c>
      <c r="B92" s="9" t="s">
        <v>120</v>
      </c>
      <c r="C92" s="31"/>
      <c r="D92" s="31"/>
      <c r="E92" s="30"/>
      <c r="F92" s="31"/>
    </row>
    <row r="93" spans="1:6" ht="27.75" customHeight="1" hidden="1">
      <c r="A93" s="8" t="s">
        <v>121</v>
      </c>
      <c r="B93" s="9" t="s">
        <v>120</v>
      </c>
      <c r="C93" s="31"/>
      <c r="D93" s="31"/>
      <c r="E93" s="30"/>
      <c r="F93" s="31"/>
    </row>
    <row r="94" spans="1:6" ht="27.75" customHeight="1" hidden="1">
      <c r="A94" s="8" t="s">
        <v>122</v>
      </c>
      <c r="B94" s="9" t="s">
        <v>120</v>
      </c>
      <c r="C94" s="31"/>
      <c r="D94" s="31"/>
      <c r="E94" s="30"/>
      <c r="F94" s="31"/>
    </row>
    <row r="95" spans="1:6" ht="27.75" customHeight="1" hidden="1">
      <c r="A95" s="8" t="s">
        <v>123</v>
      </c>
      <c r="B95" s="9" t="s">
        <v>120</v>
      </c>
      <c r="C95" s="31"/>
      <c r="D95" s="31"/>
      <c r="E95" s="30"/>
      <c r="F95" s="31"/>
    </row>
    <row r="96" spans="1:6" ht="27.75" customHeight="1" hidden="1">
      <c r="A96" s="8" t="s">
        <v>123</v>
      </c>
      <c r="B96" s="9" t="s">
        <v>120</v>
      </c>
      <c r="C96" s="31"/>
      <c r="D96" s="31"/>
      <c r="E96" s="30"/>
      <c r="F96" s="31"/>
    </row>
    <row r="97" spans="1:6" ht="27.75" customHeight="1" hidden="1">
      <c r="A97" s="8" t="s">
        <v>124</v>
      </c>
      <c r="B97" s="9" t="s">
        <v>120</v>
      </c>
      <c r="C97" s="31"/>
      <c r="D97" s="31"/>
      <c r="E97" s="30"/>
      <c r="F97" s="31"/>
    </row>
    <row r="98" spans="1:6" ht="69.75" customHeight="1" hidden="1">
      <c r="A98" s="8" t="s">
        <v>124</v>
      </c>
      <c r="B98" s="9" t="s">
        <v>125</v>
      </c>
      <c r="C98" s="31"/>
      <c r="D98" s="31"/>
      <c r="E98" s="30"/>
      <c r="F98" s="31"/>
    </row>
    <row r="99" spans="1:6" ht="153.75" customHeight="1" hidden="1">
      <c r="A99" s="8" t="s">
        <v>126</v>
      </c>
      <c r="B99" s="9" t="s">
        <v>127</v>
      </c>
      <c r="C99" s="31"/>
      <c r="D99" s="31"/>
      <c r="E99" s="30"/>
      <c r="F99" s="31"/>
    </row>
    <row r="100" spans="1:6" ht="111.75" customHeight="1" hidden="1">
      <c r="A100" s="8" t="s">
        <v>121</v>
      </c>
      <c r="B100" s="9" t="s">
        <v>128</v>
      </c>
      <c r="C100" s="31"/>
      <c r="D100" s="31"/>
      <c r="E100" s="30"/>
      <c r="F100" s="31"/>
    </row>
    <row r="101" spans="1:6" ht="111.75" customHeight="1" hidden="1">
      <c r="A101" s="8" t="s">
        <v>124</v>
      </c>
      <c r="B101" s="9" t="s">
        <v>129</v>
      </c>
      <c r="C101" s="31"/>
      <c r="D101" s="31"/>
      <c r="E101" s="30"/>
      <c r="F101" s="31"/>
    </row>
    <row r="102" spans="1:6" ht="111.75" hidden="1">
      <c r="A102" s="8" t="s">
        <v>124</v>
      </c>
      <c r="B102" s="9" t="s">
        <v>130</v>
      </c>
      <c r="C102" s="31"/>
      <c r="D102" s="31"/>
      <c r="E102" s="30"/>
      <c r="F102" s="31"/>
    </row>
    <row r="103" spans="1:6" ht="42" customHeight="1" hidden="1">
      <c r="A103" s="8" t="s">
        <v>124</v>
      </c>
      <c r="B103" s="9" t="s">
        <v>131</v>
      </c>
      <c r="C103" s="31"/>
      <c r="D103" s="31"/>
      <c r="E103" s="30"/>
      <c r="F103" s="31"/>
    </row>
    <row r="104" spans="1:6" ht="55.5" customHeight="1" hidden="1">
      <c r="A104" s="8" t="s">
        <v>121</v>
      </c>
      <c r="B104" s="9" t="s">
        <v>132</v>
      </c>
      <c r="C104" s="31"/>
      <c r="D104" s="31"/>
      <c r="E104" s="30"/>
      <c r="F104" s="31"/>
    </row>
    <row r="105" spans="1:6" ht="97.5" customHeight="1" hidden="1">
      <c r="A105" s="8" t="s">
        <v>122</v>
      </c>
      <c r="B105" s="9" t="s">
        <v>133</v>
      </c>
      <c r="C105" s="31"/>
      <c r="D105" s="31"/>
      <c r="E105" s="30"/>
      <c r="F105" s="31"/>
    </row>
    <row r="106" spans="1:6" ht="42" customHeight="1" hidden="1">
      <c r="A106" s="8" t="s">
        <v>122</v>
      </c>
      <c r="B106" s="9" t="s">
        <v>134</v>
      </c>
      <c r="C106" s="31"/>
      <c r="D106" s="31"/>
      <c r="E106" s="30"/>
      <c r="F106" s="31"/>
    </row>
    <row r="107" spans="1:6" ht="42" customHeight="1" hidden="1">
      <c r="A107" s="8" t="s">
        <v>124</v>
      </c>
      <c r="B107" s="9" t="s">
        <v>135</v>
      </c>
      <c r="C107" s="31"/>
      <c r="D107" s="31"/>
      <c r="E107" s="30"/>
      <c r="F107" s="31"/>
    </row>
    <row r="108" spans="1:6" ht="126" customHeight="1" hidden="1">
      <c r="A108" s="8" t="s">
        <v>124</v>
      </c>
      <c r="B108" s="9" t="s">
        <v>136</v>
      </c>
      <c r="C108" s="31"/>
      <c r="D108" s="31"/>
      <c r="E108" s="30"/>
      <c r="F108" s="31"/>
    </row>
    <row r="109" spans="1:6" ht="210" customHeight="1" hidden="1">
      <c r="A109" s="8" t="s">
        <v>124</v>
      </c>
      <c r="B109" s="9" t="s">
        <v>137</v>
      </c>
      <c r="C109" s="31"/>
      <c r="D109" s="31"/>
      <c r="E109" s="30"/>
      <c r="F109" s="31"/>
    </row>
    <row r="110" spans="1:6" ht="55.5" customHeight="1" hidden="1">
      <c r="A110" s="8" t="s">
        <v>138</v>
      </c>
      <c r="B110" s="9" t="s">
        <v>139</v>
      </c>
      <c r="C110" s="31"/>
      <c r="D110" s="32"/>
      <c r="E110" s="33"/>
      <c r="F110" s="31"/>
    </row>
    <row r="111" spans="1:6" ht="69.75" customHeight="1" hidden="1">
      <c r="A111" s="8" t="s">
        <v>124</v>
      </c>
      <c r="B111" s="9" t="s">
        <v>140</v>
      </c>
      <c r="C111" s="39"/>
      <c r="D111" s="32"/>
      <c r="E111" s="33"/>
      <c r="F111" s="39"/>
    </row>
    <row r="112" spans="1:6" ht="27.75" customHeight="1" hidden="1">
      <c r="A112" s="8" t="s">
        <v>141</v>
      </c>
      <c r="B112" s="9" t="s">
        <v>120</v>
      </c>
      <c r="C112" s="31"/>
      <c r="D112" s="32"/>
      <c r="E112" s="33"/>
      <c r="F112" s="31"/>
    </row>
    <row r="113" spans="1:6" ht="39.75" customHeight="1">
      <c r="A113" s="8" t="s">
        <v>185</v>
      </c>
      <c r="B113" s="9" t="s">
        <v>120</v>
      </c>
      <c r="C113" s="31">
        <f>2113000+4814710</f>
        <v>6927710</v>
      </c>
      <c r="D113" s="32"/>
      <c r="E113" s="33"/>
      <c r="F113" s="31"/>
    </row>
    <row r="114" spans="1:6" ht="27.75">
      <c r="A114" s="11" t="s">
        <v>186</v>
      </c>
      <c r="B114" s="12" t="s">
        <v>142</v>
      </c>
      <c r="C114" s="34">
        <f>SUM(C115:C126)</f>
        <v>235798882</v>
      </c>
      <c r="D114" s="41">
        <f>SUM(D115:D125)</f>
        <v>0</v>
      </c>
      <c r="E114" s="41">
        <f>SUM(E115:E125)</f>
        <v>0</v>
      </c>
      <c r="F114" s="34">
        <f>SUM(F115:F126)</f>
        <v>235848282</v>
      </c>
    </row>
    <row r="115" spans="1:14" ht="42">
      <c r="A115" s="8" t="s">
        <v>188</v>
      </c>
      <c r="B115" s="9" t="s">
        <v>147</v>
      </c>
      <c r="C115" s="31">
        <f>2202000+1300120+15472700+322993+328100+81067000+3847000+518663+21992000+11527554+23000+12200</f>
        <v>138613330</v>
      </c>
      <c r="D115" s="31"/>
      <c r="E115" s="30"/>
      <c r="F115" s="31">
        <f>2202000+1300120+15472700+322993+328100+81067000+3847000+518663+21992000+11527554+23000+12200</f>
        <v>138613330</v>
      </c>
      <c r="H115" s="20"/>
      <c r="I115" s="20"/>
      <c r="J115" s="20"/>
      <c r="K115" s="20"/>
      <c r="L115" s="20"/>
      <c r="M115" s="20"/>
      <c r="N115" s="20"/>
    </row>
    <row r="116" spans="1:6" ht="42">
      <c r="A116" s="8" t="s">
        <v>189</v>
      </c>
      <c r="B116" s="9" t="s">
        <v>148</v>
      </c>
      <c r="C116" s="31">
        <f>6744000+6752000+14496000+4200+32112538+3308000+5517178+2241700</f>
        <v>71175616</v>
      </c>
      <c r="D116" s="31"/>
      <c r="E116" s="30"/>
      <c r="F116" s="31">
        <f>6744000+6752000+14496000+4400+32112538+3308000+5517178+2241700</f>
        <v>71175816</v>
      </c>
    </row>
    <row r="117" spans="1:6" ht="42">
      <c r="A117" s="8" t="s">
        <v>190</v>
      </c>
      <c r="B117" s="9" t="s">
        <v>148</v>
      </c>
      <c r="C117" s="31">
        <f>4700+338052+16924+6200+13768</f>
        <v>379644</v>
      </c>
      <c r="D117" s="31"/>
      <c r="E117" s="30"/>
      <c r="F117" s="31">
        <f>4900+338052+16924+6200+13768</f>
        <v>379844</v>
      </c>
    </row>
    <row r="118" spans="1:6" ht="47.25" customHeight="1">
      <c r="A118" s="8" t="s">
        <v>146</v>
      </c>
      <c r="B118" s="9" t="s">
        <v>191</v>
      </c>
      <c r="C118" s="31">
        <v>5716000</v>
      </c>
      <c r="D118" s="31"/>
      <c r="E118" s="30"/>
      <c r="F118" s="31">
        <v>5716000</v>
      </c>
    </row>
    <row r="119" spans="1:14" ht="55.5">
      <c r="A119" s="8" t="s">
        <v>192</v>
      </c>
      <c r="B119" s="9" t="s">
        <v>144</v>
      </c>
      <c r="C119" s="31">
        <v>541650</v>
      </c>
      <c r="D119" s="31"/>
      <c r="E119" s="30"/>
      <c r="F119" s="31">
        <v>541650</v>
      </c>
      <c r="H119" s="20"/>
      <c r="I119" s="20"/>
      <c r="J119" s="20"/>
      <c r="K119" s="20"/>
      <c r="L119" s="20"/>
      <c r="M119" s="20"/>
      <c r="N119" s="20"/>
    </row>
    <row r="120" spans="1:6" ht="69.75">
      <c r="A120" s="22" t="s">
        <v>193</v>
      </c>
      <c r="B120" s="46" t="s">
        <v>173</v>
      </c>
      <c r="C120" s="31">
        <v>54700</v>
      </c>
      <c r="D120" s="31"/>
      <c r="E120" s="30"/>
      <c r="F120" s="31">
        <v>54700</v>
      </c>
    </row>
    <row r="121" spans="1:6" ht="84">
      <c r="A121" s="8" t="s">
        <v>194</v>
      </c>
      <c r="B121" s="9" t="s">
        <v>160</v>
      </c>
      <c r="C121" s="31">
        <v>1104000</v>
      </c>
      <c r="D121" s="31"/>
      <c r="E121" s="30"/>
      <c r="F121" s="31">
        <v>1104000</v>
      </c>
    </row>
    <row r="122" spans="1:6" ht="42">
      <c r="A122" s="8" t="s">
        <v>195</v>
      </c>
      <c r="B122" s="9" t="s">
        <v>143</v>
      </c>
      <c r="C122" s="31">
        <f>6602000+5900000</f>
        <v>12502000</v>
      </c>
      <c r="D122" s="31"/>
      <c r="E122" s="30"/>
      <c r="F122" s="31">
        <f>6639000+5900000</f>
        <v>12539000</v>
      </c>
    </row>
    <row r="123" spans="1:6" ht="55.5">
      <c r="A123" s="8" t="s">
        <v>196</v>
      </c>
      <c r="B123" s="9" t="s">
        <v>145</v>
      </c>
      <c r="C123" s="31">
        <v>58942</v>
      </c>
      <c r="D123" s="31"/>
      <c r="E123" s="30"/>
      <c r="F123" s="31">
        <v>58942</v>
      </c>
    </row>
    <row r="124" spans="1:6" ht="97.5">
      <c r="A124" s="17" t="s">
        <v>197</v>
      </c>
      <c r="B124" s="18" t="s">
        <v>201</v>
      </c>
      <c r="C124" s="31">
        <v>280000</v>
      </c>
      <c r="D124" s="31"/>
      <c r="E124" s="30"/>
      <c r="F124" s="31">
        <v>292000</v>
      </c>
    </row>
    <row r="125" spans="1:6" ht="111.75">
      <c r="A125" s="17" t="s">
        <v>198</v>
      </c>
      <c r="B125" s="47" t="s">
        <v>161</v>
      </c>
      <c r="C125" s="31">
        <f>4650000+649000</f>
        <v>5299000</v>
      </c>
      <c r="D125" s="31"/>
      <c r="E125" s="30"/>
      <c r="F125" s="31">
        <f>4650000+649000</f>
        <v>5299000</v>
      </c>
    </row>
    <row r="126" spans="1:6" ht="55.5">
      <c r="A126" s="19" t="s">
        <v>199</v>
      </c>
      <c r="B126" s="48" t="s">
        <v>200</v>
      </c>
      <c r="C126" s="32">
        <v>74000</v>
      </c>
      <c r="D126" s="39"/>
      <c r="E126" s="44"/>
      <c r="F126" s="31">
        <v>74000</v>
      </c>
    </row>
    <row r="127" spans="1:6" ht="19.5" customHeight="1">
      <c r="A127" s="45" t="s">
        <v>187</v>
      </c>
      <c r="B127" s="24" t="s">
        <v>162</v>
      </c>
      <c r="C127" s="32"/>
      <c r="D127" s="39"/>
      <c r="E127" s="44"/>
      <c r="F127" s="31"/>
    </row>
    <row r="128" spans="1:6" ht="64.5" customHeight="1" hidden="1">
      <c r="A128" s="21" t="s">
        <v>163</v>
      </c>
      <c r="B128" s="23" t="s">
        <v>164</v>
      </c>
      <c r="C128" s="31"/>
      <c r="D128" s="39"/>
      <c r="E128" s="44"/>
      <c r="F128" s="31"/>
    </row>
    <row r="129" spans="1:6" ht="16.5">
      <c r="A129" s="13"/>
      <c r="B129" s="14" t="s">
        <v>149</v>
      </c>
      <c r="C129" s="34">
        <f>C62+C6</f>
        <v>437663680</v>
      </c>
      <c r="D129" s="34" t="e">
        <f>D62+D6</f>
        <v>#REF!</v>
      </c>
      <c r="E129" s="34" t="e">
        <f>E62+E6</f>
        <v>#REF!</v>
      </c>
      <c r="F129" s="34">
        <f>F62+F6</f>
        <v>341676010</v>
      </c>
    </row>
    <row r="131" spans="2:4" ht="12">
      <c r="B131" s="15"/>
      <c r="C131" s="15"/>
      <c r="D131" s="1" t="s">
        <v>150</v>
      </c>
    </row>
  </sheetData>
  <sheetProtection selectLockedCells="1" selectUnlockedCells="1"/>
  <autoFilter ref="A5:E129"/>
  <mergeCells count="2">
    <mergeCell ref="B1:F1"/>
    <mergeCell ref="A3:F3"/>
  </mergeCells>
  <printOptions horizontalCentered="1"/>
  <pageMargins left="0.5118055555555555" right="0.4722222222222222" top="0.7875" bottom="0.5902777777777778" header="0.5118055555555555" footer="0.5118055555555555"/>
  <pageSetup horizontalDpi="600" verticalDpi="600" orientation="portrait" paperSize="9" scale="91" r:id="rId1"/>
  <rowBreaks count="2" manualBreakCount="2">
    <brk id="29" max="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2016-11-14T12:00:47Z</cp:lastPrinted>
  <dcterms:created xsi:type="dcterms:W3CDTF">2013-10-22T04:31:06Z</dcterms:created>
  <dcterms:modified xsi:type="dcterms:W3CDTF">2016-11-14T12:00:56Z</dcterms:modified>
  <cp:category/>
  <cp:version/>
  <cp:contentType/>
  <cp:contentStatus/>
</cp:coreProperties>
</file>