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810" windowWidth="11030" windowHeight="8910" firstSheet="1" activeTab="1"/>
  </bookViews>
  <sheets>
    <sheet name="Прил.1_к поясн." sheetId="1" state="hidden" r:id="rId1"/>
    <sheet name="Приложение №4 Табл.№1" sheetId="2" r:id="rId2"/>
  </sheets>
  <definedNames>
    <definedName name="_xlnm.Print_Titles" localSheetId="1">'Приложение №4 Табл.№1'!$12:$12</definedName>
    <definedName name="_xlnm.Print_Area" localSheetId="1">'Приложение №4 Табл.№1'!$G$1:$L$345</definedName>
  </definedNames>
  <calcPr fullCalcOnLoad="1"/>
</workbook>
</file>

<file path=xl/sharedStrings.xml><?xml version="1.0" encoding="utf-8"?>
<sst xmlns="http://schemas.openxmlformats.org/spreadsheetml/2006/main" count="746" uniqueCount="452">
  <si>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</si>
  <si>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</si>
  <si>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</si>
  <si>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</si>
  <si>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</si>
  <si>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</si>
  <si>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</si>
  <si>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</si>
  <si>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</si>
  <si>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</si>
  <si>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</si>
  <si>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2417244</t>
  </si>
  <si>
    <t>2417242</t>
  </si>
  <si>
    <t>2410000</t>
  </si>
  <si>
    <t>2400000</t>
  </si>
  <si>
    <t>2337235</t>
  </si>
  <si>
    <t>2157227</t>
  </si>
  <si>
    <t>2150000</t>
  </si>
  <si>
    <t>2140000</t>
  </si>
  <si>
    <t>2100000</t>
  </si>
  <si>
    <t>1517008</t>
  </si>
  <si>
    <t>1410000</t>
  </si>
  <si>
    <t>1400000</t>
  </si>
  <si>
    <t>1327195</t>
  </si>
  <si>
    <t>1317188</t>
  </si>
  <si>
    <t>1310000</t>
  </si>
  <si>
    <t>1300000</t>
  </si>
  <si>
    <t>1130000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</si>
  <si>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</si>
  <si>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</si>
  <si>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</si>
  <si>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</si>
  <si>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</si>
  <si>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1100000</t>
  </si>
  <si>
    <t>1017144</t>
  </si>
  <si>
    <t>1010000</t>
  </si>
  <si>
    <t>1000000</t>
  </si>
  <si>
    <t>0810000</t>
  </si>
  <si>
    <t>0800000</t>
  </si>
  <si>
    <t>0320000</t>
  </si>
  <si>
    <t>0317304</t>
  </si>
  <si>
    <t>0317086</t>
  </si>
  <si>
    <t>0317085</t>
  </si>
  <si>
    <t>0317084</t>
  </si>
  <si>
    <t>0317075</t>
  </si>
  <si>
    <t>0315385</t>
  </si>
  <si>
    <t>0315381</t>
  </si>
  <si>
    <t>0315250</t>
  </si>
  <si>
    <t>0250000</t>
  </si>
  <si>
    <t>0217049</t>
  </si>
  <si>
    <t>0217047</t>
  </si>
  <si>
    <t>0217046</t>
  </si>
  <si>
    <t>0217043</t>
  </si>
  <si>
    <t>Вид расходов</t>
  </si>
  <si>
    <t>Код целевой классификации</t>
  </si>
  <si>
    <t>Наименование</t>
  </si>
  <si>
    <t>2014 год                    (руб.)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</si>
  <si>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</si>
  <si>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</si>
  <si>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</si>
  <si>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</si>
  <si>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</si>
  <si>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Выплаты пенсии муниципальным служащим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</si>
  <si>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</si>
  <si>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</si>
  <si>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</si>
  <si>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</si>
  <si>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 xml:space="preserve">Обеспечение деятельности учреждений, подведомственных учредителю в библиотечной сфере </t>
  </si>
  <si>
    <t xml:space="preserve">Обеспечение деятельности прочих учреждений </t>
  </si>
  <si>
    <t>Дотации поселениям  муниципального района на выравнивание бюджетной обеспеченности из РФФПП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</si>
  <si>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</si>
  <si>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</si>
  <si>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</si>
  <si>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</si>
  <si>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</si>
  <si>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</si>
  <si>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</si>
  <si>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</si>
  <si>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</si>
  <si>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</si>
  <si>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</si>
  <si>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</si>
  <si>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</si>
  <si>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</si>
  <si>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</si>
  <si>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</si>
  <si>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</si>
  <si>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</si>
  <si>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>Содержание ребенка в семье опекуна и приемной семье, а также вознаграждение, причитающееся приемному родителю</t>
  </si>
  <si>
    <t xml:space="preserve"> Государственная поддержка опеки и попечительства</t>
  </si>
  <si>
    <t xml:space="preserve"> Обеспечение бесплатным питанием обучающихся муниципальных образовательных организаций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</si>
  <si>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</si>
  <si>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областного бюджета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</si>
  <si>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</si>
  <si>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</si>
  <si>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</si>
  <si>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>Социальная поддержка отдельных категорий граждан в части ежемесячного пособия на ребенка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</si>
  <si>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</si>
  <si>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</si>
  <si>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</si>
  <si>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</si>
  <si>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</si>
  <si>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</si>
  <si>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 xml:space="preserve">Компенсация расходов на содержание ребенка в дошкольной образовательной организации </t>
  </si>
  <si>
    <t>Расходы  на оказание (выполнение) муниципальными учреждениями услуг (работ) в сфере молодежной политики</t>
  </si>
  <si>
    <t>Организация образовательного процесса в дошкольных образовательных организациях</t>
  </si>
  <si>
    <t>Приложение 1</t>
  </si>
  <si>
    <t xml:space="preserve"> 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</si>
  <si>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</si>
  <si>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</si>
  <si>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</si>
  <si>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 xml:space="preserve">от        .      . 2013 года №      </t>
  </si>
  <si>
    <t>Расходы бюджета Первомайского муниципального райолна на 2014 год по разделам и подразделам классификации расходов бюджетов Российской Федерации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</si>
  <si>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</si>
  <si>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</si>
  <si>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</si>
  <si>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</si>
  <si>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</si>
  <si>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</si>
  <si>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</si>
  <si>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</si>
  <si>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</si>
  <si>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</si>
  <si>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</si>
  <si>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</si>
  <si>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</si>
  <si>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</si>
  <si>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</si>
  <si>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</si>
  <si>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</si>
  <si>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</si>
  <si>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</si>
  <si>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</si>
  <si>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</si>
  <si>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</si>
  <si>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</si>
  <si>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</si>
  <si>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</si>
  <si>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</si>
  <si>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</si>
  <si>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</si>
  <si>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</si>
  <si>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</si>
  <si>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</si>
  <si>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</si>
  <si>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</si>
  <si>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</si>
  <si>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</si>
  <si>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</si>
  <si>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</si>
  <si>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</si>
  <si>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</si>
  <si>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</si>
  <si>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</si>
  <si>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</si>
  <si>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</si>
  <si>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</si>
  <si>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</si>
  <si>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</si>
  <si>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</si>
  <si>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</si>
  <si>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</si>
  <si>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</si>
  <si>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</si>
  <si>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</si>
  <si>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</si>
  <si>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</si>
  <si>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</si>
  <si>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</si>
  <si>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</si>
  <si>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</si>
  <si>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</si>
  <si>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</si>
  <si>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</si>
  <si>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</si>
  <si>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</si>
  <si>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</si>
  <si>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</si>
  <si>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</si>
  <si>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</si>
  <si>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</si>
  <si>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</si>
  <si>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</si>
  <si>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</si>
  <si>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</si>
  <si>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Прочая закупка товаров, работ и услуг для государственных (муниципальных) нужд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</si>
  <si>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</si>
  <si>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</si>
  <si>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Организация образовательного процесса в образовательных организациях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</si>
  <si>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</si>
  <si>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Обеспечение функционирования в вечернее время спортивных залов общеобразовательных организаций для занятий в них обучающихся</t>
  </si>
  <si>
    <t>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</t>
  </si>
  <si>
    <t xml:space="preserve">  </t>
  </si>
  <si>
    <t>Обеспечение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</si>
  <si>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02.1.01.00000</t>
  </si>
  <si>
    <t>02.1.01.60010</t>
  </si>
  <si>
    <t>02.1.01.60020</t>
  </si>
  <si>
    <t>02.1.01.60030</t>
  </si>
  <si>
    <t>02.1.01.60040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</si>
  <si>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</si>
  <si>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</si>
  <si>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02.1.02.70430</t>
  </si>
  <si>
    <t>02.1.02.70460</t>
  </si>
  <si>
    <t>02.1.02.70490</t>
  </si>
  <si>
    <t>02.1.02.70500</t>
  </si>
  <si>
    <t>02.1.02.70530</t>
  </si>
  <si>
    <t>03.0.00.00000</t>
  </si>
  <si>
    <t>03.1.00.00000</t>
  </si>
  <si>
    <t>03.1.01.00000</t>
  </si>
  <si>
    <t>03.1.01.60300</t>
  </si>
  <si>
    <t>03.1.01.60310</t>
  </si>
  <si>
    <t>03.1.01.70740</t>
  </si>
  <si>
    <t>03.1.01.70750</t>
  </si>
  <si>
    <t>03.1.01.70840</t>
  </si>
  <si>
    <t>03.1.01.70860</t>
  </si>
  <si>
    <t>03.1.01.73040</t>
  </si>
  <si>
    <t>03.1.01.R0840</t>
  </si>
  <si>
    <t>03.1.02.00000</t>
  </si>
  <si>
    <t>03.1.02.70890</t>
  </si>
  <si>
    <t>Оказание социальной помощи отделным категориям граждан</t>
  </si>
  <si>
    <t>Социальная защита семей с детьми, инвалидов, ветеранов, граждан и детей, оказавшихся в трудной жизненной ситуации</t>
  </si>
  <si>
    <t>03.2.00.00000</t>
  </si>
  <si>
    <t>03.2.02.00000</t>
  </si>
  <si>
    <t>03.2.02.70850</t>
  </si>
  <si>
    <t>Предоставление социальных услуг населению Первомайского района</t>
  </si>
  <si>
    <t>03.3.00.00000</t>
  </si>
  <si>
    <t>03.3.01.00000</t>
  </si>
  <si>
    <t>Содействие организации безопасных условий трудовой деятельности и охраны труда, развитию социального партнерства</t>
  </si>
  <si>
    <t>03.3.01.60650</t>
  </si>
  <si>
    <t>06.0.00.00000</t>
  </si>
  <si>
    <t>06.1.00.00000</t>
  </si>
  <si>
    <t>06.1.01.00000</t>
  </si>
  <si>
    <t>06.1.01.60400</t>
  </si>
  <si>
    <t>06.1.01.71000</t>
  </si>
  <si>
    <t>06.1.01.71060</t>
  </si>
  <si>
    <t>07.0.00.00000</t>
  </si>
  <si>
    <t>07.1.00.00000</t>
  </si>
  <si>
    <t>07.1.01.00000</t>
  </si>
  <si>
    <t>Реализация семейной политики и политики в интересах детей на территории Первомайского района</t>
  </si>
  <si>
    <t>07.1.01.60450</t>
  </si>
  <si>
    <t>07.1.01.70970</t>
  </si>
  <si>
    <t>08.0.00.00000</t>
  </si>
  <si>
    <t>08.1.00.00000</t>
  </si>
  <si>
    <t>08.1.01.00000</t>
  </si>
  <si>
    <t>Развитие и обеспечение функционирования системы профилактики безнадзорности, правонарушений несовершеннолетних</t>
  </si>
  <si>
    <t>08.1.01.60700</t>
  </si>
  <si>
    <t>08.3.00.00000</t>
  </si>
  <si>
    <t>08.3.01.00000</t>
  </si>
  <si>
    <t>08.3.01.60710</t>
  </si>
  <si>
    <t>08.3.01.71430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</si>
  <si>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</t>
  </si>
  <si>
    <t>10.0.00.00000</t>
  </si>
  <si>
    <t>10.1.00.00000</t>
  </si>
  <si>
    <t>10.1.01.00000</t>
  </si>
  <si>
    <t>10.1.01.60950</t>
  </si>
  <si>
    <t>11.0.00.00000</t>
  </si>
  <si>
    <t>11.1.00.00000</t>
  </si>
  <si>
    <t>11.1.01.00000</t>
  </si>
  <si>
    <t>11.1.01.61010</t>
  </si>
  <si>
    <t>11.1.01.61020</t>
  </si>
  <si>
    <t>11.1.01.61030</t>
  </si>
  <si>
    <t>11.1.01.61040</t>
  </si>
  <si>
    <t>11.1.01.61050</t>
  </si>
  <si>
    <t>11.1.01.70650</t>
  </si>
  <si>
    <t>Организация предоставления муниципальных услуг и выполнения работ подведомственными муниципальными учреждениями</t>
  </si>
  <si>
    <t>Обеспечение качества и доступности образовательных услуг</t>
  </si>
  <si>
    <t>02.1.01.60260</t>
  </si>
  <si>
    <t>Расходы на проведение районных мероприятий в муниципальных образовательных организациях</t>
  </si>
  <si>
    <t>Исполнение публичных обязательств района по переданным полномочиям Российской Федерации и Ярославской области по предоставлению выплат, пособий и компенсаций</t>
  </si>
  <si>
    <t>Развитие органов управления районного звена Территориального Подразделения РСЧС</t>
  </si>
  <si>
    <t>11.2.00.00000</t>
  </si>
  <si>
    <t>11.2.01.00000</t>
  </si>
  <si>
    <t>11.2.01.61300</t>
  </si>
  <si>
    <t>Проведение организационных и информационных мероприятий по патриотическому воспитанию в Первомайском районе</t>
  </si>
  <si>
    <t>11.3.00.00000</t>
  </si>
  <si>
    <t>11.3.01.00000</t>
  </si>
  <si>
    <t>Обеспечение условий для реализации творческого, научного, интеллектуального потенциала молодежи Первомайского района</t>
  </si>
  <si>
    <t>11.3.01.61350</t>
  </si>
  <si>
    <t>13.0.00.00000</t>
  </si>
  <si>
    <t>13.2.00.00000</t>
  </si>
  <si>
    <t>13.2.01.00000</t>
  </si>
  <si>
    <t>13.2.01.61460</t>
  </si>
  <si>
    <t>15.0.00.00000</t>
  </si>
  <si>
    <t>15.1.00.00000</t>
  </si>
  <si>
    <t>15.1.01.00000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</si>
  <si>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</si>
  <si>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15.1.01.61600</t>
  </si>
  <si>
    <t>23.0.00.00000</t>
  </si>
  <si>
    <t>23.1.00.00000</t>
  </si>
  <si>
    <t>23.1.01.00000</t>
  </si>
  <si>
    <t>23.1.01.61800</t>
  </si>
  <si>
    <t>21.0.00.00000</t>
  </si>
  <si>
    <t>21.1.00.00000</t>
  </si>
  <si>
    <t>21.1.01.00000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</si>
  <si>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</si>
  <si>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21.1.01.61700</t>
  </si>
  <si>
    <t>21.2.00.00000</t>
  </si>
  <si>
    <t>21.2.01.00000</t>
  </si>
  <si>
    <t>21.2.01.61750</t>
  </si>
  <si>
    <t>21.3.00.00000</t>
  </si>
  <si>
    <t>21.3.01.00000</t>
  </si>
  <si>
    <t>21.3.01.61770</t>
  </si>
  <si>
    <t>24.0.00.00000</t>
  </si>
  <si>
    <t>24.1.00.00000</t>
  </si>
  <si>
    <t>24.1.01.00000</t>
  </si>
  <si>
    <t>24.1.01.61850</t>
  </si>
  <si>
    <t>24.1.01.72440</t>
  </si>
  <si>
    <t>24.2.00.00000</t>
  </si>
  <si>
    <t>24.2.01.00000</t>
  </si>
  <si>
    <t>Обеспечение населения Первомайского МР услугами пассажирского автотранспорта на внутримуниципальных маршрутах</t>
  </si>
  <si>
    <t>24.2.01.61900</t>
  </si>
  <si>
    <t>24.2.02.00000</t>
  </si>
  <si>
    <t>Предоставление социальных услуг отдельным категориям граждан при проезде в транспорте общего пользования</t>
  </si>
  <si>
    <t>24.2.02.72550</t>
  </si>
  <si>
    <t>24.2.02.72560</t>
  </si>
  <si>
    <t>25.0.00.00000</t>
  </si>
  <si>
    <t>25.1.00.00000</t>
  </si>
  <si>
    <t>25.1.01.00000</t>
  </si>
  <si>
    <t>25.1.01.61950</t>
  </si>
  <si>
    <t>36.0.00.00000</t>
  </si>
  <si>
    <t>36.1.00.00000</t>
  </si>
  <si>
    <t>36.1.01.00000</t>
  </si>
  <si>
    <t>36.1.01.62100</t>
  </si>
  <si>
    <t>50.0.00.00000</t>
  </si>
  <si>
    <t>50.0.00.65000</t>
  </si>
  <si>
    <t>50.0.00.65010</t>
  </si>
  <si>
    <t>50.0.00.65020</t>
  </si>
  <si>
    <t>50.0.00.65030</t>
  </si>
  <si>
    <t>50.0.00.65040</t>
  </si>
  <si>
    <t>50.0.00.65050</t>
  </si>
  <si>
    <t>50.0.00.65060</t>
  </si>
  <si>
    <t>50.0.00.65070</t>
  </si>
  <si>
    <t>50.0.00.65080</t>
  </si>
  <si>
    <t>50.0.00.65100</t>
  </si>
  <si>
    <t>50.0.00.70550</t>
  </si>
  <si>
    <t>50.0.00.80190</t>
  </si>
  <si>
    <t>50.0.00.80200</t>
  </si>
  <si>
    <t>50.0.00.70870</t>
  </si>
  <si>
    <t>99.0.00.00000</t>
  </si>
  <si>
    <t>99.0.00.72970</t>
  </si>
  <si>
    <t xml:space="preserve">Обеспечение и исполнение обязанностей, возложенных на МУ "Центр обеспечения функционирования органов местного самоуправления Первомайского муниципального района" </t>
  </si>
  <si>
    <t>Развитие сети автомобильных дорог общего пользования местного значения Первомайского муниципального района</t>
  </si>
  <si>
    <t>Развитие сельскохозяйственного производства</t>
  </si>
  <si>
    <t>25.1.02.00000</t>
  </si>
  <si>
    <t>25.1.02.61960</t>
  </si>
  <si>
    <t>Реализация мероприятий по развитию сельскохозяйственного производства</t>
  </si>
  <si>
    <t>Исполнение полномочий собственника имущества и полномочий в сфере земельных отношений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</si>
  <si>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</si>
  <si>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21.3.01.61780</t>
  </si>
  <si>
    <t>Проведение мероприятий, направленных на подведение итогов районного трудового соперничества работников сельского хозяйства</t>
  </si>
  <si>
    <t>Выравнивание бюджетной обеспеченности поселений Первомайского муниципального района</t>
  </si>
  <si>
    <t>17.0.00.00000</t>
  </si>
  <si>
    <t>17.1.00.00000</t>
  </si>
  <si>
    <t>17.1.01.00000</t>
  </si>
  <si>
    <t>17.1.01.61650</t>
  </si>
  <si>
    <t>25.1.02.74450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</si>
  <si>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</si>
  <si>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Муниципальная программа  "Социальная поддержка населения Первомайского муниципального района на 2016-2018 годы"</t>
  </si>
  <si>
    <t>Подпрограмма "ВЦП отдела труда и социальной поддержки населения администрации Первомайского муниципального района на 2016-2018 годы"</t>
  </si>
  <si>
    <t>Подпрограмма "Социальная поддержка пожилых граждан в Первомайском муниципальном районе на 2016-2018 годы"</t>
  </si>
  <si>
    <t>Подпрограмма "Улучшение условий и охраны труда по Первомайскому муниципальному району на 2016-2018 годы"</t>
  </si>
  <si>
    <t>Мероприятия по реализации  подпрограммы "Улучшение условий и охраны труда по Первомайскому муниципальному району на 2016-2018 годы"</t>
  </si>
  <si>
    <t>Муниципальная  программа "Комплексные меры по организации отдыха, оздоровления и занятости детей Первомайского района на 2016-2018 годы"</t>
  </si>
  <si>
    <t>Общепрограммные расходы муниципальной программы "Комплексные меры по организации отдыха, оздоровления и занятости детей Первомайского района на 2016-2018 годы"</t>
  </si>
  <si>
    <t>Мероприятия  по реализации муниципальной программы "Комплексные меры по организации отдыха, оздоровления и занятости детей Первомайского района на 2016-2018 годы"</t>
  </si>
  <si>
    <t>Муниципальная программа "Семья и дети  на 2016-2018 годы"</t>
  </si>
  <si>
    <t>Общепрограммные расходы муниципальной программы "Семья и дети  на 2016-2018 годы"</t>
  </si>
  <si>
    <t>Реализация мероприятий муниципальной программы "Семья и дети  на 2016-2018 годы"</t>
  </si>
  <si>
    <t>Муниципальная программа  "Обеспечение общественного порядка и противодействие преступности на территории Первомайского муниципального района на 2016-2018 годы"</t>
  </si>
  <si>
    <t>Подпрограмма "Профилактика безнадзорности, правонарушений и защиты прав несовершеннолетних на 2016-2018 годы"</t>
  </si>
  <si>
    <t xml:space="preserve">Мероприятия по реализации   подпрограммы  "Профилактика безнадзорности, правонарушений и защиты прав несовершеннолетних на 2016-2018 годы"
</t>
  </si>
  <si>
    <t>Муниципальная программа "Развитие культуры и молодежной политики в Первомайском муниципальном районе на 2016-2018 годы"</t>
  </si>
  <si>
    <t>Подпрограмма "ВЦП по развитию культуры Первомайского ниципального района Ярославской области на 2016-2018 годы"</t>
  </si>
  <si>
    <t>Муниципальная программа "Развитие физической культуры и спорта в Первомайском муниципальном районе на 2016-2018 годы"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</si>
  <si>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2016-2018 годы"</t>
  </si>
  <si>
    <t>Реализация мероприятий Подпрограммы "Ведомственная целевая программа муниципального учреждения Спортивный комплекс "Надежда" Первомайского муниципального района на 2016-2018 годы"</t>
  </si>
  <si>
    <t>Муниципальная программа "Эффективная власть в Первомайском муниципальном районе на 2016-2018 годы"</t>
  </si>
  <si>
    <t xml:space="preserve"> Подпрограмма "Развитие муниципальной службы в Первомайском муниципальном районе на 2016-2018 годы"</t>
  </si>
  <si>
    <t>Реализация мероприятий Подпрограммы "Развитие муниципальной службы в Первомайском муниципальном районе на 2016-2018 годы"</t>
  </si>
  <si>
    <t>Подпрограмма  "ВЦП МУ "Центр обеспечения функционирования органов местного самоуправления Первомайского муниципального района" на 2016-2018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</si>
  <si>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2016-2018 годы</t>
  </si>
  <si>
    <t>Подпрограмма "Повышение эффективности использования муниципального имущества Первомайского муниципального района на 2016-2018 годы"</t>
  </si>
  <si>
    <t>Муниципальная программа  "Развитие дорожного хозяйства и транспорта в Первомайском муниципальном районе на 2016-2018 годы"</t>
  </si>
  <si>
    <t>Подпрограмма "Развитие сети автомобильных дорог общего пользования местного значения Первомайского муниципального района на 2016-2018 годы"</t>
  </si>
  <si>
    <t>Реализация мероприятий подпрограммы "Развитие сети автомобильных дорог общего пользования местного значения Первомайского муниципального района на 2016-2018 годы"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</si>
  <si>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2016-2018 годы"</t>
  </si>
  <si>
    <t>Муниципальная программа  "Создание условий для эффективного управления муниципальными финансами в Первомайском муниципальном районе на 2016-2018 годы"</t>
  </si>
  <si>
    <t>Повышение финансовых возможностей муниципальных образований Первомайского муниципального района на 2016 год и плановый период 2017-2018 года</t>
  </si>
  <si>
    <t>Мероприятия по управлению, распоряжению имуществом, находящимся в муниципальной собственности Первомайского района, и приобретению права собственности</t>
  </si>
  <si>
    <t>Отдел  культуры, туризма и молодежной  политики администрации Первомайского муниципального района</t>
  </si>
  <si>
    <t>Главный распорядитель</t>
  </si>
  <si>
    <t>Создание благоприятных условий для отдыха, оздоровления и занятости детей,проживающих на территории Первомайского района</t>
  </si>
  <si>
    <t>Отдел  образования  Администрации Первомайского муниципального района</t>
  </si>
  <si>
    <t>Муниципальная программа "Развитие образования в Первомайском муниципальном районе на 2016-2018 годы"</t>
  </si>
  <si>
    <t>Общепрограммные расходы муниципальной программы "Развитие образования в Первомайском муниципальном районе на 2016-2018 годы"</t>
  </si>
  <si>
    <t>02.1.00.00000</t>
  </si>
  <si>
    <t>02.0.00.00000</t>
  </si>
  <si>
    <t>02.1.01.70510</t>
  </si>
  <si>
    <t>02.1.01.70520</t>
  </si>
  <si>
    <t>02.1.01.73110</t>
  </si>
  <si>
    <t>Отдел финансов Администрации Первомайского муниципального района</t>
  </si>
  <si>
    <t>Отдел труда и социальной поддержки населения Администрации Первомайского муниципального района Ярославской области</t>
  </si>
  <si>
    <t>Администрация Первомайского муниципального района Ярославской области</t>
  </si>
  <si>
    <t>Собрание Представителей Первомайского муниципального района</t>
  </si>
  <si>
    <t>Контрольно-счетная палата Первомайского муниципального района</t>
  </si>
  <si>
    <t>99.0.00.74420</t>
  </si>
  <si>
    <t>Субвенция на отлов и содержание безнадзорных животных</t>
  </si>
  <si>
    <t>Приложение    № 7</t>
  </si>
  <si>
    <t>2017 год (руб.)</t>
  </si>
  <si>
    <t>2018 год                    (руб.)</t>
  </si>
  <si>
    <t>06.1.01.74390</t>
  </si>
  <si>
    <t>08.2.00.00000</t>
  </si>
  <si>
    <t>08.1.02.00000</t>
  </si>
  <si>
    <t>Подпрограмма "Профилактика правонарушений на территории Первомайского муниципального района на 2016-2018 годы"</t>
  </si>
  <si>
    <t>Защита конституционного строя, предупреждение актов терроризма, проявлений экстремизма и ксенофобии</t>
  </si>
  <si>
    <t>08.2.01.60720</t>
  </si>
  <si>
    <t>Реализация мероприятий по профилактике правонарушений на территории Первомайского муниципального района</t>
  </si>
  <si>
    <t>15.1.02.00000</t>
  </si>
  <si>
    <t>15.1.02.61610</t>
  </si>
  <si>
    <t>Развитие инфраструктуры поддержки субъектов малого и среднего предпринимательства</t>
  </si>
  <si>
    <t>Организация деятельности информационно - консультационнгого центра</t>
  </si>
  <si>
    <t>Обеспечение территориальной доступности товаров и бытовых услуг для сельского населения путем оказания муниципальной поддержки</t>
  </si>
  <si>
    <t>Оптимизация среды жизнедеятельности пенсионеров, ветеранов и инвалидов</t>
  </si>
  <si>
    <t>03.2.01.00000</t>
  </si>
  <si>
    <t>Реализация мероприятий подпрограммы "Социальная поддержка пожилых граждан в Первомайском муниципальном районе на 2016-2018 годы"</t>
  </si>
  <si>
    <t>03.2.01.60320</t>
  </si>
  <si>
    <t>Условно-утвержденные расходы</t>
  </si>
  <si>
    <t>к решению Собрания Представителей Первомайского муниципального района от 00.00.2015 года № 00</t>
  </si>
  <si>
    <t>Компенсацию части расходов на приобретение путевки в организации отдыха детей и их оздоровления</t>
  </si>
  <si>
    <t>Всего расходов</t>
  </si>
  <si>
    <t>Муниципальная программа "Защита населения и территории Первомайского муниципального района от чрезвычайных ситуаций на 2016-2018 годы"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</si>
  <si>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на 2016-2018 годы"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</si>
  <si>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на 2016-2018 годы"</t>
  </si>
  <si>
    <t>Подпрограмма "Патриотическое воспитание граждан Российской Федерации, проживающих на территории Первомайского муниципального района" на 2016-2018 годы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</si>
  <si>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муниципального района" на 2016-2018 годы</t>
  </si>
  <si>
    <t>Подпрограмма "Молодежь" на 2016-2018 годы</t>
  </si>
  <si>
    <t>Реализация мероприятий Подпрограммы "Молодежь" на 2016-2018 годы</t>
  </si>
  <si>
    <t>Создание условий для эффективной деятельности муниципального учреждения Спортивный комплекс "Надежда" Первомайского муниципального района</t>
  </si>
  <si>
    <t xml:space="preserve">Муниципальная программа  "Развитие субъектов малого и среднего предпринимательства  Первомайского муниципального района" на 2016-2018 годы  </t>
  </si>
  <si>
    <t xml:space="preserve">Общепрограммные расходы муниципальной программы  "Развитие субъектов малого и среднего предпринимательства  Первомайского муниципального района" на 2016-2018 годы 
</t>
  </si>
  <si>
    <t xml:space="preserve">Реализация мероприятий муниципальной программы  "Развитие субъектов малого и среднего предпринимательства  Первомайского муниципального района" на 2016-2018 годы
</t>
  </si>
  <si>
    <t>Муниципальная  программа "Поддержка потребительского рынка на селе" на 2016-2018 годы</t>
  </si>
  <si>
    <t>Общепрограммные расходы муниципальной программы "Поддержка потребительского рынка на селе" на 2016-2018 годы</t>
  </si>
  <si>
    <t>Реализация мероприятий муниципальной  программы "Поддержка потребительского рынка на селе" на 2016-2018 годы</t>
  </si>
  <si>
    <t>Муниципальная программа  "Информационное общество в Первомайском муниципальном районе" на 2016-2018 годы</t>
  </si>
  <si>
    <t>Общепрограммные расходы муниципальной программы  "Информационное общество в Первомайском муниципальном районе" на 2016-2018 годы</t>
  </si>
  <si>
    <t>Создание условий для развития печатного средства массовой информации Первомайского муниципального района - районной общественно-политической газеты "Призыв"</t>
  </si>
  <si>
    <t>Реализация мероприятий муниципальной  программы  "Информационное общество в Первомайском муниципальном районе" на 2016-2018 годы</t>
  </si>
  <si>
    <t>Муниципальная программа "Развитие сельского хозяйства в Первомайском муниципальном районе в 2016-2018 годах"</t>
  </si>
  <si>
    <t>Общепрограммные расходы муниципальной программы "Развитие сельского хозяйства в Первомайском муниципальном районе в 2016-2018 годах"</t>
  </si>
  <si>
    <t>Создание условий для обеспечения предприятий сельского хозяйства высококвалифицированными специалистами, специалистами массовых профессий</t>
  </si>
  <si>
    <t>Ведомственная структура расходов бюджета Первомайского муниципального района                                                              на плановый период 2017 и 2018 годов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</si>
</sst>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5" xfId="53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16" xfId="53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 applyAlignment="1">
      <alignment wrapText="1"/>
    </xf>
    <xf numFmtId="0" fontId="4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164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2" xfId="53" applyNumberFormat="1" applyFont="1" applyFill="1" applyBorder="1" applyAlignment="1" applyProtection="1">
      <alignment horizontal="right" vertical="top"/>
      <protection hidden="1"/>
    </xf>
    <xf numFmtId="0" fontId="3" fillId="0" borderId="16" xfId="53" applyNumberFormat="1" applyFont="1" applyFill="1" applyBorder="1" applyAlignment="1" applyProtection="1">
      <alignment horizontal="left" vertical="top" wrapText="1"/>
      <protection hidden="1"/>
    </xf>
    <xf numFmtId="164" fontId="3" fillId="0" borderId="16" xfId="53" applyNumberFormat="1" applyFont="1" applyFill="1" applyBorder="1" applyAlignment="1" applyProtection="1">
      <alignment horizontal="center" vertical="top"/>
      <protection hidden="1"/>
    </xf>
    <xf numFmtId="3" fontId="3" fillId="0" borderId="16" xfId="53" applyNumberFormat="1" applyFont="1" applyFill="1" applyBorder="1" applyAlignment="1" applyProtection="1">
      <alignment horizontal="right" vertical="top"/>
      <protection hidden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3" fontId="7" fillId="32" borderId="10" xfId="0" applyNumberFormat="1" applyFont="1" applyFill="1" applyBorder="1" applyAlignment="1">
      <alignment horizontal="right" vertical="top" wrapText="1"/>
    </xf>
    <xf numFmtId="0" fontId="12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right" vertical="top" wrapText="1"/>
    </xf>
    <xf numFmtId="0" fontId="7" fillId="32" borderId="12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center" vertical="top" wrapText="1"/>
    </xf>
    <xf numFmtId="3" fontId="7" fillId="32" borderId="12" xfId="0" applyNumberFormat="1" applyFont="1" applyFill="1" applyBorder="1" applyAlignment="1">
      <alignment horizontal="right" vertical="top" wrapText="1"/>
    </xf>
    <xf numFmtId="164" fontId="4" fillId="0" borderId="16" xfId="53" applyNumberFormat="1" applyFont="1" applyFill="1" applyBorder="1" applyAlignment="1" applyProtection="1">
      <alignment horizontal="center" vertical="top"/>
      <protection hidden="1"/>
    </xf>
    <xf numFmtId="3" fontId="4" fillId="0" borderId="16" xfId="53" applyNumberFormat="1" applyFont="1" applyFill="1" applyBorder="1" applyAlignment="1" applyProtection="1">
      <alignment horizontal="right" vertical="top"/>
      <protection hidden="1"/>
    </xf>
    <xf numFmtId="0" fontId="4" fillId="0" borderId="14" xfId="53" applyNumberFormat="1" applyFont="1" applyFill="1" applyBorder="1" applyAlignment="1" applyProtection="1">
      <alignment horizontal="center" vertical="top"/>
      <protection hidden="1"/>
    </xf>
    <xf numFmtId="164" fontId="4" fillId="0" borderId="14" xfId="53" applyNumberFormat="1" applyFont="1" applyFill="1" applyBorder="1" applyAlignment="1" applyProtection="1">
      <alignment horizontal="center" vertical="top"/>
      <protection hidden="1"/>
    </xf>
    <xf numFmtId="3" fontId="4" fillId="0" borderId="14" xfId="53" applyNumberFormat="1" applyFont="1" applyFill="1" applyBorder="1" applyAlignment="1" applyProtection="1">
      <alignment horizontal="right" vertical="top"/>
      <protection hidden="1"/>
    </xf>
    <xf numFmtId="0" fontId="12" fillId="32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1" xfId="53" applyFont="1" applyFill="1" applyBorder="1" applyProtection="1">
      <alignment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49" fontId="3" fillId="33" borderId="0" xfId="53" applyNumberFormat="1" applyFont="1" applyFill="1" applyBorder="1" applyAlignment="1" applyProtection="1">
      <alignment horizontal="center" vertical="top"/>
      <protection hidden="1"/>
    </xf>
    <xf numFmtId="0" fontId="2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5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top"/>
      <protection hidden="1"/>
    </xf>
    <xf numFmtId="164" fontId="4" fillId="34" borderId="10" xfId="53" applyNumberFormat="1" applyFont="1" applyFill="1" applyBorder="1" applyAlignment="1" applyProtection="1">
      <alignment horizontal="center" vertical="top"/>
      <protection hidden="1"/>
    </xf>
    <xf numFmtId="3" fontId="4" fillId="34" borderId="10" xfId="53" applyNumberFormat="1" applyFont="1" applyFill="1" applyBorder="1" applyAlignment="1" applyProtection="1">
      <alignment horizontal="right" vertical="top"/>
      <protection hidden="1"/>
    </xf>
    <xf numFmtId="49" fontId="3" fillId="34" borderId="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4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5" borderId="11" xfId="53" applyFont="1" applyFill="1" applyBorder="1" applyProtection="1">
      <alignment/>
      <protection hidden="1"/>
    </xf>
    <xf numFmtId="0" fontId="4" fillId="35" borderId="14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49" fontId="3" fillId="35" borderId="0" xfId="53" applyNumberFormat="1" applyFont="1" applyFill="1" applyBorder="1" applyAlignment="1" applyProtection="1">
      <alignment horizontal="center" vertical="top"/>
      <protection hidden="1"/>
    </xf>
    <xf numFmtId="0" fontId="2" fillId="35" borderId="0" xfId="53" applyFont="1" applyFill="1">
      <alignment/>
      <protection/>
    </xf>
    <xf numFmtId="0" fontId="13" fillId="32" borderId="10" xfId="0" applyFont="1" applyFill="1" applyBorder="1" applyAlignment="1">
      <alignment vertical="top" wrapText="1"/>
    </xf>
    <xf numFmtId="0" fontId="13" fillId="32" borderId="12" xfId="0" applyFont="1" applyFill="1" applyBorder="1" applyAlignment="1">
      <alignment vertical="top" wrapText="1"/>
    </xf>
    <xf numFmtId="49" fontId="11" fillId="35" borderId="0" xfId="53" applyNumberFormat="1" applyFont="1" applyFill="1" applyBorder="1" applyAlignment="1" applyProtection="1">
      <alignment horizontal="center" vertical="top"/>
      <protection hidden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0" fontId="5" fillId="35" borderId="14" xfId="53" applyNumberFormat="1" applyFont="1" applyFill="1" applyBorder="1" applyAlignment="1" applyProtection="1">
      <alignment horizontal="center" vertical="center"/>
      <protection hidden="1"/>
    </xf>
    <xf numFmtId="0" fontId="5" fillId="35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left" vertical="top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/>
      <protection hidden="1"/>
    </xf>
    <xf numFmtId="164" fontId="3" fillId="34" borderId="16" xfId="53" applyNumberFormat="1" applyFont="1" applyFill="1" applyBorder="1" applyAlignment="1" applyProtection="1">
      <alignment horizontal="center" vertical="top"/>
      <protection hidden="1"/>
    </xf>
    <xf numFmtId="3" fontId="3" fillId="34" borderId="16" xfId="53" applyNumberFormat="1" applyFont="1" applyFill="1" applyBorder="1" applyAlignment="1" applyProtection="1">
      <alignment horizontal="right" vertical="top"/>
      <protection hidden="1"/>
    </xf>
    <xf numFmtId="0" fontId="3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center" vertical="top"/>
      <protection hidden="1"/>
    </xf>
    <xf numFmtId="0" fontId="12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13" fillId="0" borderId="10" xfId="0" applyFont="1" applyBorder="1" applyAlignment="1">
      <alignment vertical="top" wrapText="1"/>
    </xf>
    <xf numFmtId="0" fontId="13" fillId="34" borderId="10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horizontal="center" vertical="top" wrapText="1"/>
    </xf>
    <xf numFmtId="3" fontId="12" fillId="34" borderId="10" xfId="0" applyNumberFormat="1" applyFont="1" applyFill="1" applyBorder="1" applyAlignment="1">
      <alignment horizontal="right" vertical="top" wrapText="1"/>
    </xf>
    <xf numFmtId="0" fontId="7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top" wrapText="1"/>
    </xf>
    <xf numFmtId="3" fontId="7" fillId="34" borderId="10" xfId="0" applyNumberFormat="1" applyFont="1" applyFill="1" applyBorder="1" applyAlignment="1">
      <alignment horizontal="right" vertical="top" wrapText="1"/>
    </xf>
    <xf numFmtId="0" fontId="5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left" vertical="top" wrapText="1"/>
      <protection hidden="1"/>
    </xf>
    <xf numFmtId="0" fontId="4" fillId="0" borderId="14" xfId="53" applyNumberFormat="1" applyFont="1" applyFill="1" applyBorder="1" applyAlignment="1" applyProtection="1">
      <alignment horizontal="left" vertical="top" wrapText="1"/>
      <protection hidden="1"/>
    </xf>
    <xf numFmtId="0" fontId="4" fillId="0" borderId="14" xfId="53" applyFont="1" applyFill="1" applyBorder="1" applyProtection="1">
      <alignment/>
      <protection hidden="1"/>
    </xf>
    <xf numFmtId="0" fontId="4" fillId="0" borderId="15" xfId="53" applyFont="1" applyFill="1" applyBorder="1" applyProtection="1">
      <alignment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5" borderId="14" xfId="53" applyNumberFormat="1" applyFont="1" applyFill="1" applyBorder="1" applyAlignment="1" applyProtection="1">
      <alignment horizontal="center" vertical="center"/>
      <protection hidden="1"/>
    </xf>
    <xf numFmtId="0" fontId="3" fillId="35" borderId="15" xfId="53" applyNumberFormat="1" applyFont="1" applyFill="1" applyBorder="1" applyAlignment="1" applyProtection="1">
      <alignment horizontal="center" vertical="center"/>
      <protection hidden="1"/>
    </xf>
    <xf numFmtId="49" fontId="3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4" fillId="0" borderId="11" xfId="53" applyFont="1" applyFill="1" applyBorder="1" applyAlignment="1" applyProtection="1">
      <alignment vertical="top"/>
      <protection hidden="1"/>
    </xf>
    <xf numFmtId="0" fontId="2" fillId="0" borderId="0" xfId="53" applyFont="1" applyFill="1" applyAlignment="1">
      <alignment vertical="top"/>
      <protection/>
    </xf>
    <xf numFmtId="0" fontId="7" fillId="0" borderId="0" xfId="0" applyFont="1" applyAlignment="1">
      <alignment vertical="top" wrapText="1"/>
    </xf>
    <xf numFmtId="0" fontId="12" fillId="32" borderId="10" xfId="0" applyFont="1" applyFill="1" applyBorder="1" applyAlignment="1">
      <alignment horizontal="center" vertical="center" wrapText="1"/>
    </xf>
    <xf numFmtId="3" fontId="5" fillId="0" borderId="10" xfId="53" applyNumberFormat="1" applyFont="1" applyFill="1" applyBorder="1" applyAlignment="1" applyProtection="1">
      <alignment horizontal="right" vertical="top"/>
      <protection hidden="1"/>
    </xf>
    <xf numFmtId="3" fontId="4" fillId="0" borderId="10" xfId="53" applyNumberFormat="1" applyFont="1" applyFill="1" applyBorder="1" applyAlignment="1" applyProtection="1">
      <alignment horizontal="right" vertical="top" wrapText="1"/>
      <protection hidden="1"/>
    </xf>
    <xf numFmtId="3" fontId="3" fillId="0" borderId="10" xfId="53" applyNumberFormat="1" applyFont="1" applyFill="1" applyBorder="1" applyAlignment="1" applyProtection="1">
      <alignment horizontal="right" vertical="top" wrapText="1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left" vertical="top" wrapText="1"/>
      <protection hidden="1"/>
    </xf>
    <xf numFmtId="3" fontId="3" fillId="0" borderId="10" xfId="53" applyNumberFormat="1" applyFont="1" applyFill="1" applyBorder="1" applyAlignment="1" applyProtection="1">
      <alignment horizontal="right"/>
      <protection hidden="1"/>
    </xf>
    <xf numFmtId="0" fontId="12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7" xfId="53" applyNumberFormat="1" applyFont="1" applyFill="1" applyBorder="1" applyAlignment="1" applyProtection="1">
      <alignment horizontal="center" vertical="center"/>
      <protection hidden="1"/>
    </xf>
    <xf numFmtId="0" fontId="3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0" fontId="3" fillId="35" borderId="14" xfId="53" applyNumberFormat="1" applyFont="1" applyFill="1" applyBorder="1" applyAlignment="1" applyProtection="1">
      <alignment horizontal="center" vertical="center"/>
      <protection hidden="1"/>
    </xf>
    <xf numFmtId="0" fontId="3" fillId="35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5" borderId="14" xfId="53" applyNumberFormat="1" applyFont="1" applyFill="1" applyBorder="1" applyAlignment="1" applyProtection="1">
      <alignment horizontal="center" vertical="center"/>
      <protection hidden="1"/>
    </xf>
    <xf numFmtId="0" fontId="5" fillId="35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4" fillId="0" borderId="14" xfId="53" applyNumberFormat="1" applyFont="1" applyFill="1" applyBorder="1" applyAlignment="1" applyProtection="1">
      <alignment horizontal="center" vertical="top"/>
      <protection hidden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0.13671875" style="52" customWidth="1"/>
    <col min="2" max="2" width="0" style="52" hidden="1" customWidth="1"/>
    <col min="3" max="3" width="8.8515625" style="52" customWidth="1"/>
    <col min="4" max="4" width="60.140625" style="52" customWidth="1"/>
    <col min="5" max="5" width="17.7109375" style="52" customWidth="1"/>
    <col min="6" max="6" width="0.13671875" style="52" hidden="1" customWidth="1"/>
    <col min="7" max="16384" width="9.140625" style="52" customWidth="1"/>
  </cols>
  <sheetData>
    <row r="1" spans="1:6" ht="15" customHeight="1">
      <c r="A1" s="50"/>
      <c r="B1" s="50"/>
      <c r="C1" s="50"/>
      <c r="D1" s="159" t="s">
        <v>106</v>
      </c>
      <c r="E1" s="159"/>
      <c r="F1" s="51" t="s">
        <v>107</v>
      </c>
    </row>
    <row r="2" spans="1:6" ht="15" customHeight="1">
      <c r="A2" s="50"/>
      <c r="B2" s="50"/>
      <c r="C2" s="50"/>
      <c r="D2" s="159" t="s">
        <v>108</v>
      </c>
      <c r="E2" s="159"/>
      <c r="F2" s="51"/>
    </row>
    <row r="3" spans="1:6" ht="15" customHeight="1">
      <c r="A3" s="50"/>
      <c r="B3" s="50"/>
      <c r="C3" s="50"/>
      <c r="D3" s="157" t="s">
        <v>109</v>
      </c>
      <c r="E3" s="157"/>
      <c r="F3" s="51"/>
    </row>
    <row r="4" spans="1:6" ht="15" customHeight="1">
      <c r="A4" s="50"/>
      <c r="B4" s="50"/>
      <c r="C4" s="50"/>
      <c r="D4" s="157" t="s">
        <v>110</v>
      </c>
      <c r="E4" s="157"/>
      <c r="F4" s="51"/>
    </row>
    <row r="5" spans="1:6" ht="15" customHeight="1">
      <c r="A5" s="50"/>
      <c r="B5" s="50"/>
      <c r="C5" s="50"/>
      <c r="D5" s="157" t="s">
        <v>111</v>
      </c>
      <c r="E5" s="157"/>
      <c r="F5" s="51"/>
    </row>
    <row r="6" spans="1:6" ht="15" customHeight="1">
      <c r="A6" s="50"/>
      <c r="B6" s="50"/>
      <c r="C6" s="50"/>
      <c r="D6" s="53"/>
      <c r="E6" s="53"/>
      <c r="F6" s="51"/>
    </row>
    <row r="7" spans="1:6" ht="60" customHeight="1">
      <c r="A7" s="50"/>
      <c r="B7" s="50"/>
      <c r="C7" s="158" t="s">
        <v>112</v>
      </c>
      <c r="D7" s="158"/>
      <c r="E7" s="158"/>
      <c r="F7" s="51"/>
    </row>
    <row r="8" spans="1:6" ht="14.25" customHeight="1">
      <c r="A8" s="51"/>
      <c r="B8" s="51"/>
      <c r="C8" s="51"/>
      <c r="D8" s="51"/>
      <c r="E8" s="51"/>
      <c r="F8" s="51"/>
    </row>
    <row r="9" spans="1:6" ht="30.75" customHeight="1">
      <c r="A9" s="50"/>
      <c r="B9" s="54"/>
      <c r="C9" s="4" t="s">
        <v>113</v>
      </c>
      <c r="D9" s="4" t="s">
        <v>55</v>
      </c>
      <c r="E9" s="4" t="s">
        <v>56</v>
      </c>
      <c r="F9" s="51"/>
    </row>
    <row r="10" spans="1:6" ht="15">
      <c r="A10" s="55"/>
      <c r="B10" s="160">
        <v>100</v>
      </c>
      <c r="C10" s="160"/>
      <c r="D10" s="5" t="s">
        <v>114</v>
      </c>
      <c r="E10" s="56" t="e">
        <f>SUM(E11:E18)</f>
        <v>#REF!</v>
      </c>
      <c r="F10" s="57"/>
    </row>
    <row r="11" spans="1:6" ht="30.75">
      <c r="A11" s="55"/>
      <c r="B11" s="41">
        <v>100</v>
      </c>
      <c r="C11" s="41">
        <v>102</v>
      </c>
      <c r="D11" s="25" t="s">
        <v>115</v>
      </c>
      <c r="E11" s="42">
        <f>'Приложение №4 Табл.№1'!L314</f>
        <v>1438000</v>
      </c>
      <c r="F11" s="57"/>
    </row>
    <row r="12" spans="1:6" ht="46.5">
      <c r="A12" s="55"/>
      <c r="B12" s="41">
        <v>100</v>
      </c>
      <c r="C12" s="41">
        <v>103</v>
      </c>
      <c r="D12" s="25" t="s">
        <v>116</v>
      </c>
      <c r="E12" s="42">
        <f>'Приложение №4 Табл.№1'!L329+'Приложение №4 Табл.№1'!L331</f>
        <v>130000</v>
      </c>
      <c r="F12" s="57"/>
    </row>
    <row r="13" spans="1:6" ht="51.75" customHeight="1">
      <c r="A13" s="55"/>
      <c r="B13" s="41">
        <v>100</v>
      </c>
      <c r="C13" s="41">
        <v>104</v>
      </c>
      <c r="D13" s="25" t="s">
        <v>117</v>
      </c>
      <c r="E13" s="42">
        <f>'Приложение №4 Табл.№1'!L316+'Приложение №4 Табл.№1'!L322</f>
        <v>17177250</v>
      </c>
      <c r="F13" s="57"/>
    </row>
    <row r="14" spans="1:6" ht="14.25" customHeight="1" hidden="1">
      <c r="A14" s="55"/>
      <c r="B14" s="41">
        <v>100</v>
      </c>
      <c r="C14" s="41">
        <v>105</v>
      </c>
      <c r="D14" s="25" t="s">
        <v>118</v>
      </c>
      <c r="E14" s="42"/>
      <c r="F14" s="57"/>
    </row>
    <row r="15" spans="1:6" ht="46.5">
      <c r="A15" s="55"/>
      <c r="B15" s="41">
        <v>100</v>
      </c>
      <c r="C15" s="41">
        <v>106</v>
      </c>
      <c r="D15" s="25" t="s">
        <v>119</v>
      </c>
      <c r="E15" s="42" t="e">
        <f>'Приложение №4 Табл.№1'!L336+'Приложение №4 Табл.№1'!L338+'Приложение №4 Табл.№1'!#REF!</f>
        <v>#REF!</v>
      </c>
      <c r="F15" s="57"/>
    </row>
    <row r="16" spans="1:6" ht="15" hidden="1">
      <c r="A16" s="55"/>
      <c r="B16" s="41">
        <v>100</v>
      </c>
      <c r="C16" s="41">
        <v>107</v>
      </c>
      <c r="D16" s="25" t="s">
        <v>120</v>
      </c>
      <c r="E16" s="42"/>
      <c r="F16" s="57"/>
    </row>
    <row r="17" spans="1:6" ht="15">
      <c r="A17" s="55"/>
      <c r="B17" s="41">
        <v>100</v>
      </c>
      <c r="C17" s="41">
        <v>111</v>
      </c>
      <c r="D17" s="25" t="s">
        <v>121</v>
      </c>
      <c r="E17" s="42">
        <f>'Приложение №4 Табл.№1'!L320</f>
        <v>200000</v>
      </c>
      <c r="F17" s="57"/>
    </row>
    <row r="18" spans="1:6" ht="15">
      <c r="A18" s="55"/>
      <c r="B18" s="41">
        <v>100</v>
      </c>
      <c r="C18" s="41">
        <v>113</v>
      </c>
      <c r="D18" s="25" t="s">
        <v>122</v>
      </c>
      <c r="E18" s="42" t="e">
        <f>'Приложение №4 Табл.№1'!L266+'Приложение №4 Табл.№1'!L270+'Приложение №4 Табл.№1'!L276+'Приложение №4 Табл.№1'!L325+'Приложение №4 Табл.№1'!#REF!</f>
        <v>#REF!</v>
      </c>
      <c r="F18" s="57"/>
    </row>
    <row r="19" spans="1:6" ht="15">
      <c r="A19" s="55"/>
      <c r="B19" s="160">
        <v>200</v>
      </c>
      <c r="C19" s="160"/>
      <c r="D19" s="5" t="s">
        <v>123</v>
      </c>
      <c r="E19" s="56" t="e">
        <f>SUM(E20:E21)</f>
        <v>#REF!</v>
      </c>
      <c r="F19" s="57"/>
    </row>
    <row r="20" spans="1:6" ht="15">
      <c r="A20" s="55"/>
      <c r="B20" s="41">
        <v>200</v>
      </c>
      <c r="C20" s="41">
        <v>203</v>
      </c>
      <c r="D20" s="25" t="s">
        <v>124</v>
      </c>
      <c r="E20" s="42" t="e">
        <f>'Приложение №4 Табл.№1'!#REF!</f>
        <v>#REF!</v>
      </c>
      <c r="F20" s="57"/>
    </row>
    <row r="21" spans="1:6" ht="15" hidden="1">
      <c r="A21" s="55"/>
      <c r="B21" s="41">
        <v>200</v>
      </c>
      <c r="C21" s="41">
        <v>204</v>
      </c>
      <c r="D21" s="25" t="s">
        <v>125</v>
      </c>
      <c r="E21" s="42"/>
      <c r="F21" s="57"/>
    </row>
    <row r="22" spans="1:6" ht="30">
      <c r="A22" s="55"/>
      <c r="B22" s="160">
        <v>300</v>
      </c>
      <c r="C22" s="160"/>
      <c r="D22" s="5" t="s">
        <v>126</v>
      </c>
      <c r="E22" s="56" t="e">
        <f>SUM(E23:E26)</f>
        <v>#REF!</v>
      </c>
      <c r="F22" s="57"/>
    </row>
    <row r="23" spans="1:6" ht="15">
      <c r="A23" s="55"/>
      <c r="B23" s="41">
        <v>300</v>
      </c>
      <c r="C23" s="41">
        <v>304</v>
      </c>
      <c r="D23" s="25" t="s">
        <v>127</v>
      </c>
      <c r="E23" s="42" t="e">
        <f>'Приложение №4 Табл.№1'!#REF!</f>
        <v>#REF!</v>
      </c>
      <c r="F23" s="57"/>
    </row>
    <row r="24" spans="1:6" ht="35.25" customHeight="1">
      <c r="A24" s="55"/>
      <c r="B24" s="41">
        <v>300</v>
      </c>
      <c r="C24" s="41">
        <v>309</v>
      </c>
      <c r="D24" s="25" t="s">
        <v>128</v>
      </c>
      <c r="E24" s="42" t="e">
        <f>'Приложение №4 Табл.№1'!L243+'Приложение №4 Табл.№1'!#REF!</f>
        <v>#REF!</v>
      </c>
      <c r="F24" s="57"/>
    </row>
    <row r="25" spans="1:6" ht="15" hidden="1">
      <c r="A25" s="55"/>
      <c r="B25" s="41">
        <v>300</v>
      </c>
      <c r="C25" s="41">
        <v>310</v>
      </c>
      <c r="D25" s="25" t="s">
        <v>129</v>
      </c>
      <c r="E25" s="42"/>
      <c r="F25" s="57"/>
    </row>
    <row r="26" spans="1:6" ht="30.75" hidden="1">
      <c r="A26" s="55"/>
      <c r="B26" s="41">
        <v>300</v>
      </c>
      <c r="C26" s="41">
        <v>314</v>
      </c>
      <c r="D26" s="25" t="s">
        <v>130</v>
      </c>
      <c r="E26" s="42"/>
      <c r="F26" s="57"/>
    </row>
    <row r="27" spans="1:6" ht="15">
      <c r="A27" s="55"/>
      <c r="B27" s="160">
        <v>400</v>
      </c>
      <c r="C27" s="160"/>
      <c r="D27" s="5" t="s">
        <v>131</v>
      </c>
      <c r="E27" s="56" t="e">
        <f>SUM(E28:E37)</f>
        <v>#REF!</v>
      </c>
      <c r="F27" s="57"/>
    </row>
    <row r="28" spans="1:6" ht="15" hidden="1">
      <c r="A28" s="55"/>
      <c r="B28" s="41">
        <v>400</v>
      </c>
      <c r="C28" s="41">
        <v>401</v>
      </c>
      <c r="D28" s="25" t="s">
        <v>132</v>
      </c>
      <c r="E28" s="42"/>
      <c r="F28" s="57"/>
    </row>
    <row r="29" spans="1:6" ht="15" hidden="1">
      <c r="A29" s="55"/>
      <c r="B29" s="41">
        <v>400</v>
      </c>
      <c r="C29" s="41">
        <v>402</v>
      </c>
      <c r="D29" s="25" t="s">
        <v>133</v>
      </c>
      <c r="E29" s="42"/>
      <c r="F29" s="57"/>
    </row>
    <row r="30" spans="1:6" ht="15" hidden="1">
      <c r="A30" s="55"/>
      <c r="B30" s="41">
        <v>400</v>
      </c>
      <c r="C30" s="41">
        <v>404</v>
      </c>
      <c r="D30" s="25" t="s">
        <v>134</v>
      </c>
      <c r="E30" s="42"/>
      <c r="F30" s="57"/>
    </row>
    <row r="31" spans="1:6" ht="15">
      <c r="A31" s="55"/>
      <c r="B31" s="41">
        <v>400</v>
      </c>
      <c r="C31" s="41">
        <v>405</v>
      </c>
      <c r="D31" s="25" t="s">
        <v>135</v>
      </c>
      <c r="E31" s="42">
        <f>'Приложение №4 Табл.№1'!L301</f>
        <v>56200</v>
      </c>
      <c r="F31" s="57"/>
    </row>
    <row r="32" spans="1:6" ht="15" hidden="1">
      <c r="A32" s="55"/>
      <c r="B32" s="41">
        <v>400</v>
      </c>
      <c r="C32" s="41">
        <v>406</v>
      </c>
      <c r="D32" s="25" t="s">
        <v>136</v>
      </c>
      <c r="E32" s="42"/>
      <c r="F32" s="57"/>
    </row>
    <row r="33" spans="1:6" ht="15" hidden="1">
      <c r="A33" s="55"/>
      <c r="B33" s="41">
        <v>400</v>
      </c>
      <c r="C33" s="41">
        <v>407</v>
      </c>
      <c r="D33" s="25" t="s">
        <v>137</v>
      </c>
      <c r="E33" s="42"/>
      <c r="F33" s="57"/>
    </row>
    <row r="34" spans="1:6" ht="15">
      <c r="A34" s="55"/>
      <c r="B34" s="41">
        <v>400</v>
      </c>
      <c r="C34" s="41">
        <v>408</v>
      </c>
      <c r="D34" s="25" t="s">
        <v>138</v>
      </c>
      <c r="E34" s="42">
        <f>'Приложение №4 Табл.№1'!L296</f>
        <v>8300000</v>
      </c>
      <c r="F34" s="57"/>
    </row>
    <row r="35" spans="1:6" ht="15">
      <c r="A35" s="55"/>
      <c r="B35" s="41">
        <v>400</v>
      </c>
      <c r="C35" s="41">
        <v>409</v>
      </c>
      <c r="D35" s="25" t="s">
        <v>139</v>
      </c>
      <c r="E35" s="42">
        <f>'Приложение №4 Табл.№1'!L288</f>
        <v>29831000</v>
      </c>
      <c r="F35" s="57"/>
    </row>
    <row r="36" spans="1:6" ht="15" hidden="1">
      <c r="A36" s="55"/>
      <c r="B36" s="41">
        <v>400</v>
      </c>
      <c r="C36" s="41">
        <v>410</v>
      </c>
      <c r="D36" s="25" t="s">
        <v>140</v>
      </c>
      <c r="E36" s="42"/>
      <c r="F36" s="57"/>
    </row>
    <row r="37" spans="1:6" ht="15">
      <c r="A37" s="55"/>
      <c r="B37" s="41">
        <v>400</v>
      </c>
      <c r="C37" s="41">
        <v>412</v>
      </c>
      <c r="D37" s="25" t="s">
        <v>141</v>
      </c>
      <c r="E37" s="42" t="e">
        <f>'Приложение №4 Табл.№1'!#REF!+'Приложение №4 Табл.№1'!#REF!+'Приложение №4 Табл.№1'!L253+'Приложение №4 Табл.№1'!L260</f>
        <v>#REF!</v>
      </c>
      <c r="F37" s="57"/>
    </row>
    <row r="38" spans="1:6" ht="15">
      <c r="A38" s="55"/>
      <c r="B38" s="160">
        <v>500</v>
      </c>
      <c r="C38" s="160"/>
      <c r="D38" s="5" t="s">
        <v>142</v>
      </c>
      <c r="E38" s="56" t="e">
        <f>SUM(E39:E41)</f>
        <v>#REF!</v>
      </c>
      <c r="F38" s="57"/>
    </row>
    <row r="39" spans="1:6" ht="15" hidden="1">
      <c r="A39" s="55"/>
      <c r="B39" s="41">
        <v>500</v>
      </c>
      <c r="C39" s="41">
        <v>501</v>
      </c>
      <c r="D39" s="25" t="s">
        <v>143</v>
      </c>
      <c r="E39" s="42"/>
      <c r="F39" s="57"/>
    </row>
    <row r="40" spans="1:6" ht="15">
      <c r="A40" s="55"/>
      <c r="B40" s="41">
        <v>500</v>
      </c>
      <c r="C40" s="41">
        <v>502</v>
      </c>
      <c r="D40" s="25" t="s">
        <v>144</v>
      </c>
      <c r="E40" s="42" t="e">
        <f>'Приложение №4 Табл.№1'!#REF!+'Приложение №4 Табл.№1'!#REF!+'Приложение №4 Табл.№1'!#REF!+'Приложение №4 Табл.№1'!#REF!</f>
        <v>#REF!</v>
      </c>
      <c r="F40" s="57"/>
    </row>
    <row r="41" spans="1:6" ht="30.75" hidden="1">
      <c r="A41" s="55"/>
      <c r="B41" s="41">
        <v>500</v>
      </c>
      <c r="C41" s="41">
        <v>505</v>
      </c>
      <c r="D41" s="25" t="s">
        <v>145</v>
      </c>
      <c r="E41" s="42"/>
      <c r="F41" s="57"/>
    </row>
    <row r="42" spans="1:6" ht="15" hidden="1">
      <c r="A42" s="55"/>
      <c r="B42" s="160">
        <v>600</v>
      </c>
      <c r="C42" s="160"/>
      <c r="D42" s="5" t="s">
        <v>146</v>
      </c>
      <c r="E42" s="56"/>
      <c r="F42" s="57"/>
    </row>
    <row r="43" spans="1:6" ht="30.75" hidden="1">
      <c r="A43" s="55"/>
      <c r="B43" s="41">
        <v>600</v>
      </c>
      <c r="C43" s="41">
        <v>603</v>
      </c>
      <c r="D43" s="25" t="s">
        <v>147</v>
      </c>
      <c r="E43" s="42"/>
      <c r="F43" s="57"/>
    </row>
    <row r="44" spans="1:6" ht="15" hidden="1">
      <c r="A44" s="55"/>
      <c r="B44" s="41">
        <v>600</v>
      </c>
      <c r="C44" s="41">
        <v>605</v>
      </c>
      <c r="D44" s="25" t="s">
        <v>148</v>
      </c>
      <c r="E44" s="42"/>
      <c r="F44" s="57"/>
    </row>
    <row r="45" spans="1:6" ht="15">
      <c r="A45" s="55"/>
      <c r="B45" s="160">
        <v>700</v>
      </c>
      <c r="C45" s="160"/>
      <c r="D45" s="5" t="s">
        <v>149</v>
      </c>
      <c r="E45" s="56" t="e">
        <f>SUM(E46:E51)</f>
        <v>#REF!</v>
      </c>
      <c r="F45" s="57"/>
    </row>
    <row r="46" spans="1:6" ht="15">
      <c r="A46" s="55"/>
      <c r="B46" s="41">
        <v>700</v>
      </c>
      <c r="C46" s="41">
        <v>701</v>
      </c>
      <c r="D46" s="25" t="s">
        <v>150</v>
      </c>
      <c r="E46" s="42" t="e">
        <f>'Приложение №4 Табл.№1'!L64+'Приложение №4 Табл.№1'!#REF!+'Приложение №4 Табл.№1'!#REF!+'Приложение №4 Табл.№1'!#REF!+'Приложение №4 Табл.№1'!#REF!+'Приложение №4 Табл.№1'!#REF!</f>
        <v>#REF!</v>
      </c>
      <c r="F46" s="57"/>
    </row>
    <row r="47" spans="1:6" ht="15">
      <c r="A47" s="55"/>
      <c r="B47" s="41">
        <v>700</v>
      </c>
      <c r="C47" s="41">
        <v>702</v>
      </c>
      <c r="D47" s="25" t="s">
        <v>151</v>
      </c>
      <c r="E47" s="42" t="e">
        <f>'Приложение №4 Табл.№1'!L67+'Приложение №4 Табл.№1'!L69+'Приложение №4 Табл.№1'!#REF!+'Приложение №4 Табл.№1'!#REF!+'Приложение №4 Табл.№1'!#REF!+'Приложение №4 Табл.№1'!#REF!+'Приложение №4 Табл.№1'!L89+'Приложение №4 Табл.№1'!#REF!+'Приложение №4 Табл.№1'!#REF!+'Приложение №4 Табл.№1'!L94+'Приложение №4 Табл.№1'!#REF!</f>
        <v>#REF!</v>
      </c>
      <c r="F47" s="57"/>
    </row>
    <row r="48" spans="1:6" ht="15" hidden="1">
      <c r="A48" s="55"/>
      <c r="B48" s="41">
        <v>700</v>
      </c>
      <c r="C48" s="41">
        <v>704</v>
      </c>
      <c r="D48" s="25" t="s">
        <v>152</v>
      </c>
      <c r="E48" s="42"/>
      <c r="F48" s="57"/>
    </row>
    <row r="49" spans="1:6" ht="30.75" hidden="1">
      <c r="A49" s="55"/>
      <c r="B49" s="41">
        <v>700</v>
      </c>
      <c r="C49" s="41">
        <v>705</v>
      </c>
      <c r="D49" s="25" t="s">
        <v>153</v>
      </c>
      <c r="E49" s="42"/>
      <c r="F49" s="57"/>
    </row>
    <row r="50" spans="1:6" ht="15">
      <c r="A50" s="55"/>
      <c r="B50" s="41">
        <v>700</v>
      </c>
      <c r="C50" s="41">
        <v>707</v>
      </c>
      <c r="D50" s="25" t="s">
        <v>154</v>
      </c>
      <c r="E50" s="42" t="e">
        <f>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</f>
        <v>#REF!</v>
      </c>
      <c r="F50" s="57"/>
    </row>
    <row r="51" spans="1:6" ht="15">
      <c r="A51" s="55"/>
      <c r="B51" s="41">
        <v>700</v>
      </c>
      <c r="C51" s="41">
        <v>709</v>
      </c>
      <c r="D51" s="25" t="s">
        <v>155</v>
      </c>
      <c r="E51" s="42" t="e">
        <f>'Приложение №4 Табл.№1'!L71+'Приложение №4 Табл.№1'!#REF!+'Приложение №4 Табл.№1'!#REF!+'Приложение №4 Табл.№1'!#REF!</f>
        <v>#REF!</v>
      </c>
      <c r="F51" s="57"/>
    </row>
    <row r="52" spans="1:6" ht="15">
      <c r="A52" s="55"/>
      <c r="B52" s="160">
        <v>800</v>
      </c>
      <c r="C52" s="160"/>
      <c r="D52" s="5" t="s">
        <v>156</v>
      </c>
      <c r="E52" s="56" t="e">
        <f>SUM(E53:E54)</f>
        <v>#REF!</v>
      </c>
      <c r="F52" s="57"/>
    </row>
    <row r="53" spans="1:6" ht="15">
      <c r="A53" s="55"/>
      <c r="B53" s="41">
        <v>800</v>
      </c>
      <c r="C53" s="41">
        <v>801</v>
      </c>
      <c r="D53" s="25" t="s">
        <v>157</v>
      </c>
      <c r="E53" s="42" t="e">
        <f>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</f>
        <v>#REF!</v>
      </c>
      <c r="F53" s="57"/>
    </row>
    <row r="54" spans="1:6" ht="15">
      <c r="A54" s="55"/>
      <c r="B54" s="41">
        <v>800</v>
      </c>
      <c r="C54" s="41">
        <v>804</v>
      </c>
      <c r="D54" s="25" t="s">
        <v>158</v>
      </c>
      <c r="E54" s="42" t="e">
        <f>'Приложение №4 Табл.№1'!#REF!+'Приложение №4 Табл.№1'!#REF!</f>
        <v>#REF!</v>
      </c>
      <c r="F54" s="57"/>
    </row>
    <row r="55" spans="1:6" ht="15" hidden="1">
      <c r="A55" s="55"/>
      <c r="B55" s="160">
        <v>900</v>
      </c>
      <c r="C55" s="160"/>
      <c r="D55" s="5" t="s">
        <v>159</v>
      </c>
      <c r="E55" s="56"/>
      <c r="F55" s="57"/>
    </row>
    <row r="56" spans="1:6" ht="15" hidden="1">
      <c r="A56" s="55"/>
      <c r="B56" s="41">
        <v>900</v>
      </c>
      <c r="C56" s="41">
        <v>901</v>
      </c>
      <c r="D56" s="25" t="s">
        <v>160</v>
      </c>
      <c r="E56" s="42"/>
      <c r="F56" s="57"/>
    </row>
    <row r="57" spans="1:6" ht="15" hidden="1">
      <c r="A57" s="55"/>
      <c r="B57" s="41">
        <v>900</v>
      </c>
      <c r="C57" s="41">
        <v>902</v>
      </c>
      <c r="D57" s="25" t="s">
        <v>161</v>
      </c>
      <c r="E57" s="42"/>
      <c r="F57" s="57"/>
    </row>
    <row r="58" spans="1:6" ht="15" hidden="1">
      <c r="A58" s="55"/>
      <c r="B58" s="41">
        <v>900</v>
      </c>
      <c r="C58" s="41">
        <v>903</v>
      </c>
      <c r="D58" s="25" t="s">
        <v>162</v>
      </c>
      <c r="E58" s="42"/>
      <c r="F58" s="57"/>
    </row>
    <row r="59" spans="1:6" ht="15" hidden="1">
      <c r="A59" s="55"/>
      <c r="B59" s="41">
        <v>900</v>
      </c>
      <c r="C59" s="41">
        <v>904</v>
      </c>
      <c r="D59" s="25" t="s">
        <v>163</v>
      </c>
      <c r="E59" s="42"/>
      <c r="F59" s="57"/>
    </row>
    <row r="60" spans="1:6" ht="15" hidden="1">
      <c r="A60" s="55"/>
      <c r="B60" s="41">
        <v>900</v>
      </c>
      <c r="C60" s="41">
        <v>905</v>
      </c>
      <c r="D60" s="25" t="s">
        <v>164</v>
      </c>
      <c r="E60" s="42"/>
      <c r="F60" s="57"/>
    </row>
    <row r="61" spans="1:6" ht="30.75" hidden="1">
      <c r="A61" s="55"/>
      <c r="B61" s="41">
        <v>900</v>
      </c>
      <c r="C61" s="41">
        <v>906</v>
      </c>
      <c r="D61" s="25" t="s">
        <v>165</v>
      </c>
      <c r="E61" s="42"/>
      <c r="F61" s="57"/>
    </row>
    <row r="62" spans="1:6" ht="15" hidden="1">
      <c r="A62" s="55"/>
      <c r="B62" s="41">
        <v>900</v>
      </c>
      <c r="C62" s="41">
        <v>909</v>
      </c>
      <c r="D62" s="25" t="s">
        <v>166</v>
      </c>
      <c r="E62" s="42"/>
      <c r="F62" s="57"/>
    </row>
    <row r="63" spans="1:6" ht="15">
      <c r="A63" s="55"/>
      <c r="B63" s="160">
        <v>1000</v>
      </c>
      <c r="C63" s="160"/>
      <c r="D63" s="5" t="s">
        <v>167</v>
      </c>
      <c r="E63" s="56" t="e">
        <f>SUM(E64:E68)</f>
        <v>#REF!</v>
      </c>
      <c r="F63" s="57"/>
    </row>
    <row r="64" spans="1:6" ht="15">
      <c r="A64" s="55"/>
      <c r="B64" s="41">
        <v>1000</v>
      </c>
      <c r="C64" s="41">
        <v>1001</v>
      </c>
      <c r="D64" s="25" t="s">
        <v>168</v>
      </c>
      <c r="E64" s="42">
        <f>'Приложение №4 Табл.№1'!L167</f>
        <v>900000</v>
      </c>
      <c r="F64" s="57"/>
    </row>
    <row r="65" spans="1:6" ht="15">
      <c r="A65" s="55"/>
      <c r="B65" s="41">
        <v>1000</v>
      </c>
      <c r="C65" s="41">
        <v>1002</v>
      </c>
      <c r="D65" s="25" t="s">
        <v>169</v>
      </c>
      <c r="E65" s="42" t="e">
        <f>'Приложение №4 Табл.№1'!#REF!</f>
        <v>#REF!</v>
      </c>
      <c r="F65" s="57"/>
    </row>
    <row r="66" spans="1:6" ht="15">
      <c r="A66" s="55"/>
      <c r="B66" s="41">
        <v>1000</v>
      </c>
      <c r="C66" s="41">
        <v>1003</v>
      </c>
      <c r="D66" s="25" t="s">
        <v>170</v>
      </c>
      <c r="E66" s="42" t="e">
        <f>'Приложение №4 Табл.№1'!#REF!+'Приложение №4 Табл.№1'!#REF!+'Приложение №4 Табл.№1'!L169+'Приложение №4 Табл.№1'!L171+'Приложение №4 Табл.№1'!L175+'Приложение №4 Табл.№1'!L181+'Приложение №4 Табл.№1'!L184+'Приложение №4 Табл.№1'!#REF!+'Приложение №4 Табл.№1'!#REF!+'Приложение №4 Табл.№1'!L187+'Приложение №4 Табл.№1'!#REF!+'Приложение №4 Табл.№1'!#REF!+'Приложение №4 Табл.№1'!#REF!+'Приложение №4 Табл.№1'!L299</f>
        <v>#REF!</v>
      </c>
      <c r="F66" s="57"/>
    </row>
    <row r="67" spans="1:6" ht="15">
      <c r="A67" s="55"/>
      <c r="B67" s="41">
        <v>1000</v>
      </c>
      <c r="C67" s="41">
        <v>1004</v>
      </c>
      <c r="D67" s="25" t="s">
        <v>171</v>
      </c>
      <c r="E67" s="42" t="e">
        <f>'Приложение №4 Табл.№1'!#REF!+'Приложение №4 Табл.№1'!L84+'Приложение №4 Табл.№1'!L86+'Приложение №4 Табл.№1'!L91+'Приложение №4 Табл.№1'!#REF!+'Приложение №4 Табл.№1'!#REF!+'Приложение №4 Табл.№1'!#REF!+'Приложение №4 Табл.№1'!L178+'Приложение №4 Табл.№1'!#REF!+'Приложение №4 Табл.№1'!#REF!+'Приложение №4 Табл.№1'!L234+'Приложение №4 Табл.№1'!#REF!</f>
        <v>#REF!</v>
      </c>
      <c r="F67" s="57"/>
    </row>
    <row r="68" spans="1:6" ht="15">
      <c r="A68" s="55"/>
      <c r="B68" s="41">
        <v>1000</v>
      </c>
      <c r="C68" s="41">
        <v>1006</v>
      </c>
      <c r="D68" s="25" t="s">
        <v>172</v>
      </c>
      <c r="E68" s="42" t="e">
        <f>'Приложение №4 Табл.№1'!#REF!+'Приложение №4 Табл.№1'!L199+'Приложение №4 Табл.№1'!#REF!</f>
        <v>#REF!</v>
      </c>
      <c r="F68" s="57"/>
    </row>
    <row r="69" spans="1:6" ht="15">
      <c r="A69" s="55"/>
      <c r="B69" s="160">
        <v>1100</v>
      </c>
      <c r="C69" s="160"/>
      <c r="D69" s="5" t="s">
        <v>173</v>
      </c>
      <c r="E69" s="56" t="e">
        <f>SUM(E70:E72)</f>
        <v>#REF!</v>
      </c>
      <c r="F69" s="57"/>
    </row>
    <row r="70" spans="1:6" ht="15">
      <c r="A70" s="55"/>
      <c r="B70" s="41">
        <v>1100</v>
      </c>
      <c r="C70" s="41">
        <v>1102</v>
      </c>
      <c r="D70" s="25" t="s">
        <v>174</v>
      </c>
      <c r="E70" s="42" t="e">
        <f>'Приложение №4 Табл.№1'!#REF!</f>
        <v>#REF!</v>
      </c>
      <c r="F70" s="57"/>
    </row>
    <row r="71" spans="1:6" ht="15" hidden="1">
      <c r="A71" s="55"/>
      <c r="B71" s="41">
        <v>1100</v>
      </c>
      <c r="C71" s="41">
        <v>1103</v>
      </c>
      <c r="D71" s="25" t="s">
        <v>175</v>
      </c>
      <c r="E71" s="42"/>
      <c r="F71" s="57"/>
    </row>
    <row r="72" spans="1:6" ht="15" hidden="1">
      <c r="A72" s="55"/>
      <c r="B72" s="41">
        <v>1100</v>
      </c>
      <c r="C72" s="41">
        <v>1105</v>
      </c>
      <c r="D72" s="25" t="s">
        <v>176</v>
      </c>
      <c r="E72" s="42"/>
      <c r="F72" s="57"/>
    </row>
    <row r="73" spans="1:6" ht="15">
      <c r="A73" s="55"/>
      <c r="B73" s="160">
        <v>1200</v>
      </c>
      <c r="C73" s="160"/>
      <c r="D73" s="5" t="s">
        <v>177</v>
      </c>
      <c r="E73" s="56" t="e">
        <f>SUM(E74)</f>
        <v>#REF!</v>
      </c>
      <c r="F73" s="57"/>
    </row>
    <row r="74" spans="1:6" ht="15">
      <c r="A74" s="55"/>
      <c r="B74" s="41">
        <v>1200</v>
      </c>
      <c r="C74" s="41">
        <v>1202</v>
      </c>
      <c r="D74" s="25" t="s">
        <v>178</v>
      </c>
      <c r="E74" s="42" t="e">
        <f>'Приложение №4 Табл.№1'!L283+'Приложение №4 Табл.№1'!#REF!</f>
        <v>#REF!</v>
      </c>
      <c r="F74" s="57"/>
    </row>
    <row r="75" spans="1:6" ht="15">
      <c r="A75" s="55"/>
      <c r="B75" s="160">
        <v>1300</v>
      </c>
      <c r="C75" s="160"/>
      <c r="D75" s="5" t="s">
        <v>179</v>
      </c>
      <c r="E75" s="56" t="e">
        <f>E76</f>
        <v>#REF!</v>
      </c>
      <c r="F75" s="57"/>
    </row>
    <row r="76" spans="1:6" ht="30.75">
      <c r="A76" s="55"/>
      <c r="B76" s="41">
        <v>1300</v>
      </c>
      <c r="C76" s="41">
        <v>1301</v>
      </c>
      <c r="D76" s="25" t="s">
        <v>180</v>
      </c>
      <c r="E76" s="42" t="e">
        <f>'Приложение №4 Табл.№1'!#REF!</f>
        <v>#REF!</v>
      </c>
      <c r="F76" s="57"/>
    </row>
    <row r="77" spans="1:6" ht="45">
      <c r="A77" s="55"/>
      <c r="B77" s="160">
        <v>1400</v>
      </c>
      <c r="C77" s="160"/>
      <c r="D77" s="5" t="s">
        <v>181</v>
      </c>
      <c r="E77" s="56" t="e">
        <f>SUM(E78:E80)</f>
        <v>#REF!</v>
      </c>
      <c r="F77" s="57"/>
    </row>
    <row r="78" spans="1:6" ht="46.5">
      <c r="A78" s="55"/>
      <c r="B78" s="41">
        <v>1400</v>
      </c>
      <c r="C78" s="41">
        <v>1401</v>
      </c>
      <c r="D78" s="25" t="s">
        <v>182</v>
      </c>
      <c r="E78" s="42" t="e">
        <f>'Приложение №4 Табл.№1'!#REF!+'Приложение №4 Табл.№1'!#REF!</f>
        <v>#REF!</v>
      </c>
      <c r="F78" s="57"/>
    </row>
    <row r="79" spans="1:6" ht="15" hidden="1">
      <c r="A79" s="55"/>
      <c r="B79" s="41">
        <v>1400</v>
      </c>
      <c r="C79" s="41">
        <v>1402</v>
      </c>
      <c r="D79" s="25" t="s">
        <v>183</v>
      </c>
      <c r="E79" s="42"/>
      <c r="F79" s="57"/>
    </row>
    <row r="80" spans="1:6" ht="15" hidden="1">
      <c r="A80" s="55"/>
      <c r="B80" s="41">
        <v>1400</v>
      </c>
      <c r="C80" s="41">
        <v>1403</v>
      </c>
      <c r="D80" s="25" t="s">
        <v>184</v>
      </c>
      <c r="E80" s="42"/>
      <c r="F80" s="57"/>
    </row>
    <row r="81" spans="1:6" ht="409.5" customHeight="1" hidden="1">
      <c r="A81" s="50"/>
      <c r="B81" s="11"/>
      <c r="C81" s="11"/>
      <c r="D81" s="25" t="s">
        <v>186</v>
      </c>
      <c r="E81" s="43"/>
      <c r="F81" s="51"/>
    </row>
    <row r="82" spans="1:6" ht="15" customHeight="1">
      <c r="A82" s="50"/>
      <c r="B82" s="54"/>
      <c r="C82" s="161" t="s">
        <v>57</v>
      </c>
      <c r="D82" s="161"/>
      <c r="E82" s="56" t="e">
        <f>E10+E19+E22+E27+E38+E45+E52+E63+E69+E73+E75+E77</f>
        <v>#REF!</v>
      </c>
      <c r="F82" s="51"/>
    </row>
  </sheetData>
  <sheetProtection/>
  <mergeCells count="21">
    <mergeCell ref="C82:D82"/>
    <mergeCell ref="B69:C69"/>
    <mergeCell ref="B73:C73"/>
    <mergeCell ref="B75:C75"/>
    <mergeCell ref="B77:C77"/>
    <mergeCell ref="B63:C63"/>
    <mergeCell ref="B55:C55"/>
    <mergeCell ref="B22:C22"/>
    <mergeCell ref="B27:C27"/>
    <mergeCell ref="B38:C38"/>
    <mergeCell ref="B42:C42"/>
    <mergeCell ref="B10:C10"/>
    <mergeCell ref="B45:C45"/>
    <mergeCell ref="B19:C19"/>
    <mergeCell ref="B52:C52"/>
    <mergeCell ref="D5:E5"/>
    <mergeCell ref="C7:E7"/>
    <mergeCell ref="D1:E1"/>
    <mergeCell ref="D2:E2"/>
    <mergeCell ref="D3:E3"/>
    <mergeCell ref="D4:E4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3"/>
  <sheetViews>
    <sheetView showGridLines="0" tabSelected="1" view="pageBreakPreview" zoomScaleSheetLayoutView="100" zoomScalePageLayoutView="0" workbookViewId="0" topLeftCell="A33">
      <selection activeCell="H40" sqref="H40"/>
    </sheetView>
  </sheetViews>
  <sheetFormatPr defaultColWidth="8.8515625" defaultRowHeight="15"/>
  <cols>
    <col min="1" max="1" width="0.2890625" style="19" customWidth="1"/>
    <col min="2" max="6" width="0" style="19" hidden="1" customWidth="1"/>
    <col min="7" max="7" width="56.57421875" style="19" customWidth="1"/>
    <col min="8" max="8" width="15.421875" style="19" customWidth="1"/>
    <col min="9" max="9" width="15.7109375" style="19" customWidth="1"/>
    <col min="10" max="10" width="10.57421875" style="19" customWidth="1"/>
    <col min="11" max="11" width="14.28125" style="19" customWidth="1"/>
    <col min="12" max="12" width="15.57421875" style="19" customWidth="1"/>
    <col min="13" max="13" width="15.7109375" style="49" customWidth="1"/>
    <col min="14" max="240" width="9.140625" style="19" customWidth="1"/>
    <col min="241" max="16384" width="8.8515625" style="19" customWidth="1"/>
  </cols>
  <sheetData>
    <row r="1" spans="1:13" ht="17.25" customHeight="1">
      <c r="A1" s="14"/>
      <c r="B1" s="14"/>
      <c r="C1" s="14"/>
      <c r="D1" s="14"/>
      <c r="E1" s="14"/>
      <c r="F1" s="14"/>
      <c r="G1" s="14"/>
      <c r="H1" s="14"/>
      <c r="I1" s="184" t="s">
        <v>407</v>
      </c>
      <c r="J1" s="184"/>
      <c r="K1" s="184"/>
      <c r="L1" s="184"/>
      <c r="M1" s="36"/>
    </row>
    <row r="2" spans="1:13" ht="29.25" customHeight="1">
      <c r="A2" s="14"/>
      <c r="B2" s="14"/>
      <c r="C2" s="14"/>
      <c r="D2" s="14"/>
      <c r="E2" s="14"/>
      <c r="F2" s="14"/>
      <c r="G2" s="14"/>
      <c r="H2" s="14"/>
      <c r="I2" s="185" t="s">
        <v>427</v>
      </c>
      <c r="J2" s="185"/>
      <c r="K2" s="185"/>
      <c r="L2" s="185"/>
      <c r="M2" s="37"/>
    </row>
    <row r="3" spans="1:13" ht="0" customHeight="1" hidden="1">
      <c r="A3" s="14"/>
      <c r="B3" s="14"/>
      <c r="C3" s="14"/>
      <c r="D3" s="14"/>
      <c r="E3" s="14"/>
      <c r="F3" s="14"/>
      <c r="G3" s="14"/>
      <c r="H3" s="14"/>
      <c r="I3" s="184"/>
      <c r="J3" s="184"/>
      <c r="K3" s="184"/>
      <c r="L3" s="184"/>
      <c r="M3" s="36"/>
    </row>
    <row r="4" spans="1:13" ht="14.25" customHeight="1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38"/>
    </row>
    <row r="5" spans="1:13" ht="9" customHeight="1" hidden="1">
      <c r="A5" s="14"/>
      <c r="B5" s="158" t="s">
        <v>64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39"/>
    </row>
    <row r="6" spans="1:13" ht="14.25" customHeight="1" hidden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38"/>
    </row>
    <row r="7" spans="1:18" ht="75.75" customHeight="1">
      <c r="A7" s="20"/>
      <c r="B7" s="20"/>
      <c r="C7" s="20"/>
      <c r="D7" s="20"/>
      <c r="E7" s="20"/>
      <c r="F7" s="20"/>
      <c r="G7" s="158" t="s">
        <v>451</v>
      </c>
      <c r="H7" s="158"/>
      <c r="I7" s="158"/>
      <c r="J7" s="158"/>
      <c r="K7" s="158"/>
      <c r="L7" s="158"/>
      <c r="M7" s="39"/>
      <c r="N7" s="33"/>
      <c r="O7" s="33"/>
      <c r="P7" s="33"/>
      <c r="Q7" s="33"/>
      <c r="R7" s="33"/>
    </row>
    <row r="8" spans="1:13" ht="6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38"/>
    </row>
    <row r="9" spans="1:13" ht="14.25" customHeight="1" hidden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38"/>
    </row>
    <row r="10" spans="1:13" ht="14.25" customHeight="1" hidden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38"/>
    </row>
    <row r="11" spans="1:13" ht="14.25" customHeight="1" hidden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38"/>
    </row>
    <row r="12" spans="1:13" ht="44.25" customHeight="1">
      <c r="A12" s="14"/>
      <c r="B12" s="15"/>
      <c r="C12" s="15"/>
      <c r="D12" s="15"/>
      <c r="E12" s="16"/>
      <c r="F12" s="16"/>
      <c r="G12" s="4" t="s">
        <v>55</v>
      </c>
      <c r="H12" s="4" t="s">
        <v>390</v>
      </c>
      <c r="I12" s="4" t="s">
        <v>54</v>
      </c>
      <c r="J12" s="4" t="s">
        <v>53</v>
      </c>
      <c r="K12" s="4" t="s">
        <v>408</v>
      </c>
      <c r="L12" s="4" t="s">
        <v>409</v>
      </c>
      <c r="M12" s="40"/>
    </row>
    <row r="13" spans="1:13" ht="54" customHeight="1">
      <c r="A13" s="14"/>
      <c r="B13" s="133"/>
      <c r="C13" s="133"/>
      <c r="D13" s="133"/>
      <c r="E13" s="134"/>
      <c r="F13" s="134"/>
      <c r="G13" s="135" t="s">
        <v>389</v>
      </c>
      <c r="H13" s="141">
        <v>802</v>
      </c>
      <c r="I13" s="4"/>
      <c r="J13" s="4"/>
      <c r="K13" s="150">
        <f>K14+K19+K25+K55</f>
        <v>36812068</v>
      </c>
      <c r="L13" s="150">
        <f>L14+L19+L25+L55</f>
        <v>36815068</v>
      </c>
      <c r="M13" s="40"/>
    </row>
    <row r="14" spans="1:13" ht="60.75" customHeight="1">
      <c r="A14" s="14"/>
      <c r="B14" s="133"/>
      <c r="C14" s="133"/>
      <c r="D14" s="133"/>
      <c r="E14" s="134"/>
      <c r="F14" s="134"/>
      <c r="G14" s="71" t="s">
        <v>362</v>
      </c>
      <c r="H14" s="71"/>
      <c r="I14" s="6" t="s">
        <v>229</v>
      </c>
      <c r="J14" s="72"/>
      <c r="K14" s="73">
        <f aca="true" t="shared" si="0" ref="K14:L17">K15</f>
        <v>8000</v>
      </c>
      <c r="L14" s="73">
        <f t="shared" si="0"/>
        <v>8000</v>
      </c>
      <c r="M14" s="40"/>
    </row>
    <row r="15" spans="1:13" ht="69" customHeight="1">
      <c r="A15" s="14"/>
      <c r="B15" s="133"/>
      <c r="C15" s="133"/>
      <c r="D15" s="133"/>
      <c r="E15" s="134"/>
      <c r="F15" s="134"/>
      <c r="G15" s="68" t="s">
        <v>363</v>
      </c>
      <c r="H15" s="68"/>
      <c r="I15" s="11" t="s">
        <v>230</v>
      </c>
      <c r="J15" s="69"/>
      <c r="K15" s="70">
        <f t="shared" si="0"/>
        <v>8000</v>
      </c>
      <c r="L15" s="70">
        <f t="shared" si="0"/>
        <v>8000</v>
      </c>
      <c r="M15" s="40"/>
    </row>
    <row r="16" spans="1:13" ht="54" customHeight="1">
      <c r="A16" s="13"/>
      <c r="B16" s="23"/>
      <c r="C16" s="23"/>
      <c r="D16" s="23"/>
      <c r="E16" s="23"/>
      <c r="F16" s="24"/>
      <c r="G16" s="105" t="s">
        <v>391</v>
      </c>
      <c r="H16" s="105"/>
      <c r="I16" s="84" t="s">
        <v>231</v>
      </c>
      <c r="J16" s="69"/>
      <c r="K16" s="70">
        <f t="shared" si="0"/>
        <v>8000</v>
      </c>
      <c r="L16" s="70">
        <f t="shared" si="0"/>
        <v>8000</v>
      </c>
      <c r="M16" s="47"/>
    </row>
    <row r="17" spans="1:13" ht="69" customHeight="1">
      <c r="A17" s="13"/>
      <c r="B17" s="23"/>
      <c r="C17" s="23"/>
      <c r="D17" s="23"/>
      <c r="E17" s="23"/>
      <c r="F17" s="24"/>
      <c r="G17" s="68" t="s">
        <v>364</v>
      </c>
      <c r="H17" s="68"/>
      <c r="I17" s="11" t="s">
        <v>232</v>
      </c>
      <c r="J17" s="69"/>
      <c r="K17" s="70">
        <f t="shared" si="0"/>
        <v>8000</v>
      </c>
      <c r="L17" s="70">
        <f t="shared" si="0"/>
        <v>8000</v>
      </c>
      <c r="M17" s="47"/>
    </row>
    <row r="18" spans="1:13" ht="39.75" customHeight="1">
      <c r="A18" s="13"/>
      <c r="B18" s="23"/>
      <c r="C18" s="23"/>
      <c r="D18" s="23"/>
      <c r="E18" s="23"/>
      <c r="F18" s="24"/>
      <c r="G18" s="68" t="s">
        <v>2</v>
      </c>
      <c r="H18" s="68"/>
      <c r="I18" s="69"/>
      <c r="J18" s="69">
        <v>200</v>
      </c>
      <c r="K18" s="70">
        <v>8000</v>
      </c>
      <c r="L18" s="70">
        <v>8000</v>
      </c>
      <c r="M18" s="47"/>
    </row>
    <row r="19" spans="1:13" ht="74.25" customHeight="1">
      <c r="A19" s="13"/>
      <c r="B19" s="23"/>
      <c r="C19" s="23"/>
      <c r="D19" s="23"/>
      <c r="E19" s="23"/>
      <c r="F19" s="24"/>
      <c r="G19" s="65" t="s">
        <v>368</v>
      </c>
      <c r="H19" s="65"/>
      <c r="I19" s="6" t="s">
        <v>241</v>
      </c>
      <c r="J19" s="66" t="s">
        <v>0</v>
      </c>
      <c r="K19" s="67">
        <f aca="true" t="shared" si="1" ref="K19:L21">K20</f>
        <v>20000</v>
      </c>
      <c r="L19" s="67">
        <f t="shared" si="1"/>
        <v>23000</v>
      </c>
      <c r="M19" s="47"/>
    </row>
    <row r="20" spans="1:13" ht="55.5" customHeight="1">
      <c r="A20" s="13"/>
      <c r="B20" s="23"/>
      <c r="C20" s="23"/>
      <c r="D20" s="23"/>
      <c r="E20" s="23"/>
      <c r="F20" s="24"/>
      <c r="G20" s="25" t="s">
        <v>369</v>
      </c>
      <c r="H20" s="5"/>
      <c r="I20" s="11" t="s">
        <v>242</v>
      </c>
      <c r="J20" s="12" t="s">
        <v>0</v>
      </c>
      <c r="K20" s="3">
        <f t="shared" si="1"/>
        <v>20000</v>
      </c>
      <c r="L20" s="3">
        <f t="shared" si="1"/>
        <v>23000</v>
      </c>
      <c r="M20" s="47"/>
    </row>
    <row r="21" spans="1:13" ht="48" customHeight="1">
      <c r="A21" s="13"/>
      <c r="B21" s="23"/>
      <c r="C21" s="23"/>
      <c r="D21" s="23"/>
      <c r="E21" s="23"/>
      <c r="F21" s="24"/>
      <c r="G21" s="9" t="s">
        <v>244</v>
      </c>
      <c r="H21" s="9"/>
      <c r="I21" s="84" t="s">
        <v>243</v>
      </c>
      <c r="J21" s="12"/>
      <c r="K21" s="3">
        <f t="shared" si="1"/>
        <v>20000</v>
      </c>
      <c r="L21" s="3">
        <f t="shared" si="1"/>
        <v>23000</v>
      </c>
      <c r="M21" s="47"/>
    </row>
    <row r="22" spans="1:13" ht="56.25" customHeight="1">
      <c r="A22" s="13"/>
      <c r="B22" s="23"/>
      <c r="C22" s="23"/>
      <c r="D22" s="23"/>
      <c r="E22" s="23"/>
      <c r="F22" s="24"/>
      <c r="G22" s="25" t="s">
        <v>370</v>
      </c>
      <c r="H22" s="25"/>
      <c r="I22" s="11" t="s">
        <v>245</v>
      </c>
      <c r="J22" s="12"/>
      <c r="K22" s="3">
        <f>K23</f>
        <v>20000</v>
      </c>
      <c r="L22" s="3">
        <f>L23+L24</f>
        <v>23000</v>
      </c>
      <c r="M22" s="48"/>
    </row>
    <row r="23" spans="1:13" ht="42.75" customHeight="1">
      <c r="A23" s="13"/>
      <c r="B23" s="23"/>
      <c r="C23" s="23"/>
      <c r="D23" s="23"/>
      <c r="E23" s="23"/>
      <c r="F23" s="24"/>
      <c r="G23" s="25" t="s">
        <v>2</v>
      </c>
      <c r="H23" s="25"/>
      <c r="I23" s="17"/>
      <c r="J23" s="12">
        <v>200</v>
      </c>
      <c r="K23" s="3">
        <v>20000</v>
      </c>
      <c r="L23" s="3">
        <v>23000</v>
      </c>
      <c r="M23" s="47"/>
    </row>
    <row r="24" spans="1:13" ht="42.75" customHeight="1">
      <c r="A24" s="13"/>
      <c r="B24" s="23"/>
      <c r="C24" s="23"/>
      <c r="D24" s="23"/>
      <c r="E24" s="23"/>
      <c r="F24" s="24"/>
      <c r="G24" s="25" t="s">
        <v>4</v>
      </c>
      <c r="H24" s="25"/>
      <c r="I24" s="17"/>
      <c r="J24" s="12">
        <v>600</v>
      </c>
      <c r="K24" s="3"/>
      <c r="L24" s="3">
        <v>0</v>
      </c>
      <c r="M24" s="47"/>
    </row>
    <row r="25" spans="1:13" ht="57" customHeight="1">
      <c r="A25" s="13"/>
      <c r="B25" s="23"/>
      <c r="C25" s="23"/>
      <c r="D25" s="23"/>
      <c r="E25" s="23"/>
      <c r="F25" s="24"/>
      <c r="G25" s="5" t="s">
        <v>371</v>
      </c>
      <c r="H25" s="4"/>
      <c r="I25" s="6" t="s">
        <v>255</v>
      </c>
      <c r="J25" s="4"/>
      <c r="K25" s="149">
        <f>K26+K45+K50</f>
        <v>35466068</v>
      </c>
      <c r="L25" s="149">
        <f>L26+L45+L50</f>
        <v>35466068</v>
      </c>
      <c r="M25" s="47"/>
    </row>
    <row r="26" spans="1:13" ht="55.5" customHeight="1">
      <c r="A26" s="13"/>
      <c r="B26" s="23"/>
      <c r="C26" s="23"/>
      <c r="D26" s="23"/>
      <c r="E26" s="23"/>
      <c r="F26" s="24"/>
      <c r="G26" s="25" t="s">
        <v>372</v>
      </c>
      <c r="H26" s="5"/>
      <c r="I26" s="11" t="s">
        <v>256</v>
      </c>
      <c r="J26" s="12" t="s">
        <v>0</v>
      </c>
      <c r="K26" s="3">
        <f>K27</f>
        <v>35179068</v>
      </c>
      <c r="L26" s="3">
        <f>L27</f>
        <v>35179068</v>
      </c>
      <c r="M26" s="47"/>
    </row>
    <row r="27" spans="1:13" ht="54.75" customHeight="1">
      <c r="A27" s="13"/>
      <c r="B27" s="21"/>
      <c r="C27" s="21"/>
      <c r="D27" s="21"/>
      <c r="E27" s="21"/>
      <c r="F27" s="22"/>
      <c r="G27" s="9" t="s">
        <v>264</v>
      </c>
      <c r="H27" s="9"/>
      <c r="I27" s="84" t="s">
        <v>257</v>
      </c>
      <c r="J27" s="12"/>
      <c r="K27" s="3">
        <f>K28+K30+K32+K35+K37+K39+K43</f>
        <v>35179068</v>
      </c>
      <c r="L27" s="3">
        <f>L28+L30+L32+L35+L37+L39+L43</f>
        <v>35179068</v>
      </c>
      <c r="M27" s="47"/>
    </row>
    <row r="28" spans="1:13" ht="55.5" customHeight="1">
      <c r="A28" s="13"/>
      <c r="B28" s="21"/>
      <c r="C28" s="21"/>
      <c r="D28" s="21"/>
      <c r="E28" s="21"/>
      <c r="F28" s="22"/>
      <c r="G28" s="25" t="s">
        <v>65</v>
      </c>
      <c r="H28" s="25"/>
      <c r="I28" s="11" t="s">
        <v>258</v>
      </c>
      <c r="J28" s="12" t="s">
        <v>0</v>
      </c>
      <c r="K28" s="3">
        <f>K29</f>
        <v>3033500</v>
      </c>
      <c r="L28" s="3">
        <f>L29</f>
        <v>3033500</v>
      </c>
      <c r="M28" s="47"/>
    </row>
    <row r="29" spans="1:13" ht="37.5" customHeight="1">
      <c r="A29" s="13"/>
      <c r="B29" s="21"/>
      <c r="C29" s="21"/>
      <c r="D29" s="21"/>
      <c r="E29" s="21"/>
      <c r="F29" s="22"/>
      <c r="G29" s="25" t="s">
        <v>4</v>
      </c>
      <c r="H29" s="25"/>
      <c r="I29" s="18"/>
      <c r="J29" s="12">
        <v>600</v>
      </c>
      <c r="K29" s="3">
        <v>3033500</v>
      </c>
      <c r="L29" s="3">
        <v>3033500</v>
      </c>
      <c r="M29" s="47"/>
    </row>
    <row r="30" spans="1:13" ht="55.5" customHeight="1">
      <c r="A30" s="13"/>
      <c r="B30" s="21"/>
      <c r="C30" s="21"/>
      <c r="D30" s="21"/>
      <c r="E30" s="21"/>
      <c r="F30" s="22"/>
      <c r="G30" s="25" t="s">
        <v>66</v>
      </c>
      <c r="H30" s="25"/>
      <c r="I30" s="11" t="s">
        <v>259</v>
      </c>
      <c r="J30" s="12"/>
      <c r="K30" s="3">
        <f>K31</f>
        <v>400000</v>
      </c>
      <c r="L30" s="3">
        <f>L31</f>
        <v>400000</v>
      </c>
      <c r="M30" s="47"/>
    </row>
    <row r="31" spans="1:13" ht="37.5" customHeight="1">
      <c r="A31" s="13"/>
      <c r="B31" s="21"/>
      <c r="C31" s="21"/>
      <c r="D31" s="21"/>
      <c r="E31" s="21"/>
      <c r="F31" s="22"/>
      <c r="G31" s="25" t="s">
        <v>4</v>
      </c>
      <c r="H31" s="25"/>
      <c r="I31" s="18"/>
      <c r="J31" s="12">
        <v>600</v>
      </c>
      <c r="K31" s="3">
        <v>400000</v>
      </c>
      <c r="L31" s="3">
        <v>400000</v>
      </c>
      <c r="M31" s="47"/>
    </row>
    <row r="32" spans="1:13" ht="41.25" customHeight="1">
      <c r="A32" s="13"/>
      <c r="B32" s="21"/>
      <c r="C32" s="21"/>
      <c r="D32" s="21"/>
      <c r="E32" s="21"/>
      <c r="F32" s="22"/>
      <c r="G32" s="25" t="s">
        <v>31</v>
      </c>
      <c r="H32" s="25"/>
      <c r="I32" s="11" t="s">
        <v>260</v>
      </c>
      <c r="J32" s="12"/>
      <c r="K32" s="3">
        <f>K33+K34</f>
        <v>18618500</v>
      </c>
      <c r="L32" s="3">
        <f>L33+L34</f>
        <v>18618500</v>
      </c>
      <c r="M32" s="47"/>
    </row>
    <row r="33" spans="1:13" ht="37.5" customHeight="1">
      <c r="A33" s="13"/>
      <c r="B33" s="162" t="s">
        <v>52</v>
      </c>
      <c r="C33" s="162"/>
      <c r="D33" s="162"/>
      <c r="E33" s="162"/>
      <c r="F33" s="163"/>
      <c r="G33" s="25" t="s">
        <v>4</v>
      </c>
      <c r="H33" s="25"/>
      <c r="I33" s="11"/>
      <c r="J33" s="12">
        <v>600</v>
      </c>
      <c r="K33" s="3">
        <v>18618500</v>
      </c>
      <c r="L33" s="3">
        <v>18618500</v>
      </c>
      <c r="M33" s="47"/>
    </row>
    <row r="34" spans="1:13" ht="21.75" customHeight="1">
      <c r="A34" s="13"/>
      <c r="B34" s="162" t="s">
        <v>51</v>
      </c>
      <c r="C34" s="162"/>
      <c r="D34" s="162"/>
      <c r="E34" s="162"/>
      <c r="F34" s="163"/>
      <c r="G34" s="25" t="s">
        <v>1</v>
      </c>
      <c r="H34" s="25"/>
      <c r="I34" s="11"/>
      <c r="J34" s="12">
        <v>800</v>
      </c>
      <c r="K34" s="3"/>
      <c r="L34" s="3">
        <v>0</v>
      </c>
      <c r="M34" s="47"/>
    </row>
    <row r="35" spans="1:13" ht="45" customHeight="1">
      <c r="A35" s="13"/>
      <c r="B35" s="28"/>
      <c r="C35" s="28"/>
      <c r="D35" s="28"/>
      <c r="E35" s="28"/>
      <c r="F35" s="29"/>
      <c r="G35" s="25" t="s">
        <v>67</v>
      </c>
      <c r="H35" s="25"/>
      <c r="I35" s="11" t="s">
        <v>261</v>
      </c>
      <c r="J35" s="12"/>
      <c r="K35" s="3">
        <f>K36</f>
        <v>8127600</v>
      </c>
      <c r="L35" s="3">
        <f>L36</f>
        <v>8127600</v>
      </c>
      <c r="M35" s="47"/>
    </row>
    <row r="36" spans="1:13" ht="36" customHeight="1">
      <c r="A36" s="13"/>
      <c r="B36" s="164">
        <v>500</v>
      </c>
      <c r="C36" s="164"/>
      <c r="D36" s="164"/>
      <c r="E36" s="164"/>
      <c r="F36" s="165"/>
      <c r="G36" s="25" t="s">
        <v>4</v>
      </c>
      <c r="H36" s="25"/>
      <c r="I36" s="11" t="s">
        <v>0</v>
      </c>
      <c r="J36" s="12">
        <v>600</v>
      </c>
      <c r="K36" s="3">
        <v>8127600</v>
      </c>
      <c r="L36" s="3">
        <v>8127600</v>
      </c>
      <c r="M36" s="47"/>
    </row>
    <row r="37" spans="1:13" ht="42" customHeight="1" hidden="1">
      <c r="A37" s="13"/>
      <c r="B37" s="162" t="s">
        <v>50</v>
      </c>
      <c r="C37" s="162"/>
      <c r="D37" s="162"/>
      <c r="E37" s="162"/>
      <c r="F37" s="163"/>
      <c r="G37" s="25" t="s">
        <v>67</v>
      </c>
      <c r="H37" s="25"/>
      <c r="I37" s="11" t="s">
        <v>262</v>
      </c>
      <c r="J37" s="12"/>
      <c r="K37" s="3">
        <f>K38</f>
        <v>0</v>
      </c>
      <c r="L37" s="3">
        <f>L38</f>
        <v>0</v>
      </c>
      <c r="M37" s="47"/>
    </row>
    <row r="38" spans="1:13" ht="45" customHeight="1" hidden="1">
      <c r="A38" s="13"/>
      <c r="B38" s="164">
        <v>500</v>
      </c>
      <c r="C38" s="164"/>
      <c r="D38" s="164"/>
      <c r="E38" s="164"/>
      <c r="F38" s="165"/>
      <c r="G38" s="25" t="s">
        <v>4</v>
      </c>
      <c r="H38" s="25"/>
      <c r="I38" s="18"/>
      <c r="J38" s="12">
        <v>600</v>
      </c>
      <c r="K38" s="3"/>
      <c r="L38" s="3"/>
      <c r="M38" s="47"/>
    </row>
    <row r="39" spans="1:13" ht="24.75" customHeight="1">
      <c r="A39" s="13"/>
      <c r="B39" s="28"/>
      <c r="C39" s="28"/>
      <c r="D39" s="28"/>
      <c r="E39" s="28"/>
      <c r="F39" s="29"/>
      <c r="G39" s="25" t="s">
        <v>68</v>
      </c>
      <c r="H39" s="25"/>
      <c r="I39" s="11" t="s">
        <v>262</v>
      </c>
      <c r="J39" s="12"/>
      <c r="K39" s="3">
        <f>K40+K41+K42</f>
        <v>4077300</v>
      </c>
      <c r="L39" s="3">
        <f>L40+L41+L42</f>
        <v>4077300</v>
      </c>
      <c r="M39" s="47"/>
    </row>
    <row r="40" spans="1:13" ht="48" customHeight="1">
      <c r="A40" s="13"/>
      <c r="B40" s="28"/>
      <c r="C40" s="28"/>
      <c r="D40" s="28"/>
      <c r="E40" s="28"/>
      <c r="F40" s="29"/>
      <c r="G40" s="25" t="s">
        <v>3</v>
      </c>
      <c r="H40" s="25"/>
      <c r="I40" s="11" t="s">
        <v>0</v>
      </c>
      <c r="J40" s="12">
        <v>100</v>
      </c>
      <c r="K40" s="3">
        <v>3570600</v>
      </c>
      <c r="L40" s="3">
        <v>3570600</v>
      </c>
      <c r="M40" s="47"/>
    </row>
    <row r="41" spans="1:13" ht="38.25" customHeight="1">
      <c r="A41" s="13"/>
      <c r="B41" s="162" t="s">
        <v>49</v>
      </c>
      <c r="C41" s="162"/>
      <c r="D41" s="162"/>
      <c r="E41" s="162"/>
      <c r="F41" s="163"/>
      <c r="G41" s="25" t="s">
        <v>2</v>
      </c>
      <c r="H41" s="25"/>
      <c r="I41" s="11"/>
      <c r="J41" s="12">
        <v>200</v>
      </c>
      <c r="K41" s="3">
        <v>481700</v>
      </c>
      <c r="L41" s="3">
        <v>481700</v>
      </c>
      <c r="M41" s="47"/>
    </row>
    <row r="42" spans="1:13" ht="23.25" customHeight="1">
      <c r="A42" s="13"/>
      <c r="B42" s="28"/>
      <c r="C42" s="28"/>
      <c r="D42" s="28"/>
      <c r="E42" s="28"/>
      <c r="F42" s="29"/>
      <c r="G42" s="25" t="s">
        <v>1</v>
      </c>
      <c r="H42" s="25"/>
      <c r="I42" s="11" t="s">
        <v>0</v>
      </c>
      <c r="J42" s="12">
        <v>800</v>
      </c>
      <c r="K42" s="3">
        <v>25000</v>
      </c>
      <c r="L42" s="3">
        <v>25000</v>
      </c>
      <c r="M42" s="47"/>
    </row>
    <row r="43" spans="1:13" ht="20.25" customHeight="1">
      <c r="A43" s="13"/>
      <c r="B43" s="28"/>
      <c r="C43" s="28"/>
      <c r="D43" s="28"/>
      <c r="E43" s="28"/>
      <c r="F43" s="29"/>
      <c r="G43" s="25" t="s">
        <v>104</v>
      </c>
      <c r="H43" s="25"/>
      <c r="I43" s="11" t="s">
        <v>263</v>
      </c>
      <c r="J43" s="7"/>
      <c r="K43" s="3">
        <f>K44</f>
        <v>922168</v>
      </c>
      <c r="L43" s="3">
        <f>L44</f>
        <v>922168</v>
      </c>
      <c r="M43" s="47"/>
    </row>
    <row r="44" spans="1:13" ht="40.5" customHeight="1">
      <c r="A44" s="13"/>
      <c r="B44" s="28"/>
      <c r="C44" s="28"/>
      <c r="D44" s="28"/>
      <c r="E44" s="28"/>
      <c r="F44" s="29"/>
      <c r="G44" s="25" t="s">
        <v>4</v>
      </c>
      <c r="H44" s="25"/>
      <c r="I44" s="18"/>
      <c r="J44" s="12">
        <v>600</v>
      </c>
      <c r="K44" s="3">
        <v>922168</v>
      </c>
      <c r="L44" s="3">
        <v>922168</v>
      </c>
      <c r="M44" s="47"/>
    </row>
    <row r="45" spans="1:13" ht="51" customHeight="1">
      <c r="A45" s="13"/>
      <c r="B45" s="164">
        <v>500</v>
      </c>
      <c r="C45" s="164"/>
      <c r="D45" s="164"/>
      <c r="E45" s="164"/>
      <c r="F45" s="165"/>
      <c r="G45" s="25" t="s">
        <v>433</v>
      </c>
      <c r="H45" s="25"/>
      <c r="I45" s="11" t="s">
        <v>270</v>
      </c>
      <c r="J45" s="10"/>
      <c r="K45" s="3">
        <f>K46</f>
        <v>66000</v>
      </c>
      <c r="L45" s="3">
        <f>L46</f>
        <v>66000</v>
      </c>
      <c r="M45" s="47"/>
    </row>
    <row r="46" spans="1:13" ht="54" customHeight="1">
      <c r="A46" s="13"/>
      <c r="B46" s="28"/>
      <c r="C46" s="28"/>
      <c r="D46" s="28"/>
      <c r="E46" s="28"/>
      <c r="F46" s="29"/>
      <c r="G46" s="9" t="s">
        <v>273</v>
      </c>
      <c r="H46" s="25"/>
      <c r="I46" s="84" t="s">
        <v>271</v>
      </c>
      <c r="J46" s="10"/>
      <c r="K46" s="3">
        <f>K47</f>
        <v>66000</v>
      </c>
      <c r="L46" s="3">
        <f>L47</f>
        <v>66000</v>
      </c>
      <c r="M46" s="47"/>
    </row>
    <row r="47" spans="1:13" ht="67.5" customHeight="1">
      <c r="A47" s="13"/>
      <c r="B47" s="28"/>
      <c r="C47" s="28"/>
      <c r="D47" s="28"/>
      <c r="E47" s="28"/>
      <c r="F47" s="29"/>
      <c r="G47" s="25" t="s">
        <v>434</v>
      </c>
      <c r="H47" s="25"/>
      <c r="I47" s="11" t="s">
        <v>272</v>
      </c>
      <c r="J47" s="10"/>
      <c r="K47" s="3">
        <f>K48+K49</f>
        <v>66000</v>
      </c>
      <c r="L47" s="3">
        <f>L48+L49</f>
        <v>66000</v>
      </c>
      <c r="M47" s="47"/>
    </row>
    <row r="48" spans="1:13" ht="33.75" customHeight="1">
      <c r="A48" s="13"/>
      <c r="B48" s="28"/>
      <c r="C48" s="28"/>
      <c r="D48" s="28"/>
      <c r="E48" s="28"/>
      <c r="F48" s="29"/>
      <c r="G48" s="25" t="s">
        <v>2</v>
      </c>
      <c r="H48" s="25"/>
      <c r="I48" s="84"/>
      <c r="J48" s="12">
        <v>200</v>
      </c>
      <c r="K48" s="3">
        <v>59000</v>
      </c>
      <c r="L48" s="3">
        <v>59000</v>
      </c>
      <c r="M48" s="47"/>
    </row>
    <row r="49" spans="1:13" ht="39.75" customHeight="1">
      <c r="A49" s="13"/>
      <c r="B49" s="28"/>
      <c r="C49" s="28"/>
      <c r="D49" s="28"/>
      <c r="E49" s="28"/>
      <c r="F49" s="29"/>
      <c r="G49" s="25" t="s">
        <v>4</v>
      </c>
      <c r="H49" s="25"/>
      <c r="I49" s="84"/>
      <c r="J49" s="12">
        <v>600</v>
      </c>
      <c r="K49" s="3">
        <v>7000</v>
      </c>
      <c r="L49" s="3">
        <v>7000</v>
      </c>
      <c r="M49" s="47"/>
    </row>
    <row r="50" spans="1:13" ht="25.5" customHeight="1">
      <c r="A50" s="13"/>
      <c r="B50" s="28"/>
      <c r="C50" s="28"/>
      <c r="D50" s="28"/>
      <c r="E50" s="28"/>
      <c r="F50" s="29"/>
      <c r="G50" s="25" t="s">
        <v>435</v>
      </c>
      <c r="H50" s="5"/>
      <c r="I50" s="11" t="s">
        <v>274</v>
      </c>
      <c r="J50" s="7" t="s">
        <v>0</v>
      </c>
      <c r="K50" s="3">
        <f>K51</f>
        <v>221000</v>
      </c>
      <c r="L50" s="3">
        <f>L51</f>
        <v>221000</v>
      </c>
      <c r="M50" s="47"/>
    </row>
    <row r="51" spans="1:13" ht="53.25" customHeight="1">
      <c r="A51" s="13"/>
      <c r="B51" s="28"/>
      <c r="C51" s="28"/>
      <c r="D51" s="28"/>
      <c r="E51" s="28"/>
      <c r="F51" s="29"/>
      <c r="G51" s="9" t="s">
        <v>276</v>
      </c>
      <c r="H51" s="9"/>
      <c r="I51" s="84" t="s">
        <v>275</v>
      </c>
      <c r="J51" s="7"/>
      <c r="K51" s="3">
        <f>K52</f>
        <v>221000</v>
      </c>
      <c r="L51" s="3">
        <f>L52</f>
        <v>221000</v>
      </c>
      <c r="M51" s="47"/>
    </row>
    <row r="52" spans="1:13" ht="37.5" customHeight="1">
      <c r="A52" s="13"/>
      <c r="B52" s="28"/>
      <c r="C52" s="28"/>
      <c r="D52" s="28"/>
      <c r="E52" s="28"/>
      <c r="F52" s="29"/>
      <c r="G52" s="25" t="s">
        <v>436</v>
      </c>
      <c r="H52" s="25"/>
      <c r="I52" s="11" t="s">
        <v>277</v>
      </c>
      <c r="J52" s="12"/>
      <c r="K52" s="3">
        <f>K53+K54</f>
        <v>221000</v>
      </c>
      <c r="L52" s="3">
        <f>L53+L54</f>
        <v>221000</v>
      </c>
      <c r="M52" s="47"/>
    </row>
    <row r="53" spans="1:13" s="97" customFormat="1" ht="42.75" customHeight="1">
      <c r="A53" s="90"/>
      <c r="B53" s="182" t="s">
        <v>48</v>
      </c>
      <c r="C53" s="182"/>
      <c r="D53" s="182"/>
      <c r="E53" s="182"/>
      <c r="F53" s="183"/>
      <c r="G53" s="25" t="s">
        <v>2</v>
      </c>
      <c r="H53" s="25"/>
      <c r="I53" s="18"/>
      <c r="J53" s="12">
        <v>200</v>
      </c>
      <c r="K53" s="3">
        <v>160000</v>
      </c>
      <c r="L53" s="3">
        <v>160000</v>
      </c>
      <c r="M53" s="96"/>
    </row>
    <row r="54" spans="1:13" s="97" customFormat="1" ht="43.5" customHeight="1">
      <c r="A54" s="90"/>
      <c r="B54" s="91"/>
      <c r="C54" s="91"/>
      <c r="D54" s="91"/>
      <c r="E54" s="91"/>
      <c r="F54" s="92"/>
      <c r="G54" s="25" t="s">
        <v>4</v>
      </c>
      <c r="H54" s="25"/>
      <c r="I54" s="18"/>
      <c r="J54" s="12">
        <v>600</v>
      </c>
      <c r="K54" s="3">
        <v>61000</v>
      </c>
      <c r="L54" s="3">
        <v>61000</v>
      </c>
      <c r="M54" s="96"/>
    </row>
    <row r="55" spans="1:13" s="97" customFormat="1" ht="27.75" customHeight="1">
      <c r="A55" s="90"/>
      <c r="B55" s="129"/>
      <c r="C55" s="129"/>
      <c r="D55" s="129"/>
      <c r="E55" s="129"/>
      <c r="F55" s="130"/>
      <c r="G55" s="5" t="s">
        <v>8</v>
      </c>
      <c r="H55" s="25"/>
      <c r="I55" s="140" t="s">
        <v>323</v>
      </c>
      <c r="J55" s="12"/>
      <c r="K55" s="3">
        <f>K56</f>
        <v>1318000</v>
      </c>
      <c r="L55" s="3">
        <f>L56</f>
        <v>1318000</v>
      </c>
      <c r="M55" s="96"/>
    </row>
    <row r="56" spans="1:13" s="97" customFormat="1" ht="43.5" customHeight="1">
      <c r="A56" s="90"/>
      <c r="B56" s="129"/>
      <c r="C56" s="129"/>
      <c r="D56" s="129"/>
      <c r="E56" s="129"/>
      <c r="F56" s="130"/>
      <c r="G56" s="25" t="s">
        <v>83</v>
      </c>
      <c r="H56" s="25"/>
      <c r="I56" s="18" t="s">
        <v>332</v>
      </c>
      <c r="J56" s="12"/>
      <c r="K56" s="3">
        <f>K57+K58+K59</f>
        <v>1318000</v>
      </c>
      <c r="L56" s="3">
        <f>L57+L58+L59</f>
        <v>1318000</v>
      </c>
      <c r="M56" s="96"/>
    </row>
    <row r="57" spans="1:13" s="97" customFormat="1" ht="90" customHeight="1">
      <c r="A57" s="90"/>
      <c r="B57" s="129"/>
      <c r="C57" s="129"/>
      <c r="D57" s="129"/>
      <c r="E57" s="129"/>
      <c r="F57" s="130"/>
      <c r="G57" s="25" t="s">
        <v>3</v>
      </c>
      <c r="H57" s="25"/>
      <c r="I57" s="140"/>
      <c r="J57" s="12">
        <v>100</v>
      </c>
      <c r="K57" s="3">
        <v>1289400</v>
      </c>
      <c r="L57" s="3">
        <v>1289400</v>
      </c>
      <c r="M57" s="96"/>
    </row>
    <row r="58" spans="1:13" s="97" customFormat="1" ht="38.25" customHeight="1">
      <c r="A58" s="90"/>
      <c r="B58" s="129"/>
      <c r="C58" s="129"/>
      <c r="D58" s="129"/>
      <c r="E58" s="129"/>
      <c r="F58" s="130"/>
      <c r="G58" s="25" t="s">
        <v>2</v>
      </c>
      <c r="H58" s="25"/>
      <c r="I58" s="140"/>
      <c r="J58" s="12">
        <v>200</v>
      </c>
      <c r="K58" s="3">
        <v>26600</v>
      </c>
      <c r="L58" s="3">
        <v>26600</v>
      </c>
      <c r="M58" s="96"/>
    </row>
    <row r="59" spans="1:13" s="97" customFormat="1" ht="22.5" customHeight="1">
      <c r="A59" s="90"/>
      <c r="B59" s="129"/>
      <c r="C59" s="129"/>
      <c r="D59" s="129"/>
      <c r="E59" s="129"/>
      <c r="F59" s="130"/>
      <c r="G59" s="25" t="s">
        <v>1</v>
      </c>
      <c r="H59" s="25"/>
      <c r="I59" s="140"/>
      <c r="J59" s="12">
        <v>800</v>
      </c>
      <c r="K59" s="3">
        <v>2000</v>
      </c>
      <c r="L59" s="3">
        <v>2000</v>
      </c>
      <c r="M59" s="96"/>
    </row>
    <row r="60" spans="1:13" s="97" customFormat="1" ht="43.5" customHeight="1">
      <c r="A60" s="90"/>
      <c r="B60" s="129"/>
      <c r="C60" s="129"/>
      <c r="D60" s="129"/>
      <c r="E60" s="129"/>
      <c r="F60" s="130"/>
      <c r="G60" s="5" t="s">
        <v>392</v>
      </c>
      <c r="H60" s="141">
        <v>803</v>
      </c>
      <c r="I60" s="140"/>
      <c r="J60" s="12"/>
      <c r="K60" s="8">
        <f>K61+K96+K107+K116+K128+K139</f>
        <v>198858744</v>
      </c>
      <c r="L60" s="8">
        <f>L61+L96+L107+L116+L128+L139</f>
        <v>198860744</v>
      </c>
      <c r="M60" s="96"/>
    </row>
    <row r="61" spans="1:13" s="97" customFormat="1" ht="58.5" customHeight="1">
      <c r="A61" s="90"/>
      <c r="B61" s="129"/>
      <c r="C61" s="129"/>
      <c r="D61" s="129"/>
      <c r="E61" s="129"/>
      <c r="F61" s="130"/>
      <c r="G61" s="5" t="s">
        <v>393</v>
      </c>
      <c r="H61" s="141"/>
      <c r="I61" s="6" t="s">
        <v>396</v>
      </c>
      <c r="J61" s="12"/>
      <c r="K61" s="3">
        <f>K62</f>
        <v>193108608</v>
      </c>
      <c r="L61" s="3">
        <f>L62</f>
        <v>193108608</v>
      </c>
      <c r="M61" s="96"/>
    </row>
    <row r="62" spans="1:13" s="97" customFormat="1" ht="53.25" customHeight="1">
      <c r="A62" s="90"/>
      <c r="B62" s="136"/>
      <c r="C62" s="136"/>
      <c r="D62" s="136"/>
      <c r="E62" s="136"/>
      <c r="F62" s="137"/>
      <c r="G62" s="146" t="s">
        <v>394</v>
      </c>
      <c r="H62" s="141"/>
      <c r="I62" s="11" t="s">
        <v>395</v>
      </c>
      <c r="J62" s="12"/>
      <c r="K62" s="3">
        <f>K63+K83</f>
        <v>193108608</v>
      </c>
      <c r="L62" s="3">
        <f>L63+L83</f>
        <v>193108608</v>
      </c>
      <c r="M62" s="96"/>
    </row>
    <row r="63" spans="1:13" ht="35.25" customHeight="1">
      <c r="A63" s="13"/>
      <c r="B63" s="21"/>
      <c r="C63" s="21"/>
      <c r="D63" s="21"/>
      <c r="E63" s="21"/>
      <c r="F63" s="22"/>
      <c r="G63" s="9" t="s">
        <v>265</v>
      </c>
      <c r="H63" s="9"/>
      <c r="I63" s="84" t="s">
        <v>194</v>
      </c>
      <c r="J63" s="10"/>
      <c r="K63" s="148">
        <f>K64+K67+K71+K69+K75+K77+K79+K81</f>
        <v>164184604</v>
      </c>
      <c r="L63" s="148">
        <f>L64+L67+L71+L69+L75+L77+L79+L81</f>
        <v>164184604</v>
      </c>
      <c r="M63" s="47"/>
    </row>
    <row r="64" spans="1:13" ht="45.75" customHeight="1">
      <c r="A64" s="13"/>
      <c r="B64" s="26"/>
      <c r="C64" s="26"/>
      <c r="D64" s="26"/>
      <c r="E64" s="26"/>
      <c r="F64" s="27"/>
      <c r="G64" s="34" t="s">
        <v>58</v>
      </c>
      <c r="H64" s="34"/>
      <c r="I64" s="11" t="s">
        <v>195</v>
      </c>
      <c r="J64" s="12"/>
      <c r="K64" s="3">
        <f>K65+K66</f>
        <v>15759900</v>
      </c>
      <c r="L64" s="3">
        <f>L65+L66</f>
        <v>15759900</v>
      </c>
      <c r="M64" s="47"/>
    </row>
    <row r="65" spans="1:13" ht="35.25" customHeight="1">
      <c r="A65" s="13"/>
      <c r="B65" s="164">
        <v>500</v>
      </c>
      <c r="C65" s="164"/>
      <c r="D65" s="164"/>
      <c r="E65" s="164"/>
      <c r="F65" s="165"/>
      <c r="G65" s="25" t="s">
        <v>4</v>
      </c>
      <c r="H65" s="25"/>
      <c r="I65" s="35"/>
      <c r="J65" s="12">
        <v>600</v>
      </c>
      <c r="K65" s="3">
        <v>15759900</v>
      </c>
      <c r="L65" s="3">
        <v>15759900</v>
      </c>
      <c r="M65" s="47"/>
    </row>
    <row r="66" spans="1:13" ht="15.75" customHeight="1">
      <c r="A66" s="13"/>
      <c r="B66" s="162" t="s">
        <v>47</v>
      </c>
      <c r="C66" s="162"/>
      <c r="D66" s="162"/>
      <c r="E66" s="162"/>
      <c r="F66" s="163"/>
      <c r="G66" s="25" t="s">
        <v>1</v>
      </c>
      <c r="H66" s="25"/>
      <c r="I66" s="35"/>
      <c r="J66" s="12">
        <v>800</v>
      </c>
      <c r="K66" s="3"/>
      <c r="L66" s="3">
        <v>0</v>
      </c>
      <c r="M66" s="47"/>
    </row>
    <row r="67" spans="1:13" ht="51.75" customHeight="1">
      <c r="A67" s="13"/>
      <c r="B67" s="28"/>
      <c r="C67" s="28"/>
      <c r="D67" s="28"/>
      <c r="E67" s="28"/>
      <c r="F67" s="29"/>
      <c r="G67" s="142" t="s">
        <v>59</v>
      </c>
      <c r="H67" s="34"/>
      <c r="I67" s="11" t="s">
        <v>196</v>
      </c>
      <c r="J67" s="12"/>
      <c r="K67" s="3">
        <f>K68</f>
        <v>36354800</v>
      </c>
      <c r="L67" s="3">
        <f>L68</f>
        <v>36354800</v>
      </c>
      <c r="M67" s="47"/>
    </row>
    <row r="68" spans="1:13" ht="40.5" customHeight="1">
      <c r="A68" s="13"/>
      <c r="B68" s="164">
        <v>500</v>
      </c>
      <c r="C68" s="164"/>
      <c r="D68" s="164"/>
      <c r="E68" s="164"/>
      <c r="F68" s="165"/>
      <c r="G68" s="25" t="s">
        <v>4</v>
      </c>
      <c r="H68" s="25"/>
      <c r="I68" s="35"/>
      <c r="J68" s="12">
        <v>600</v>
      </c>
      <c r="K68" s="3">
        <v>36354800</v>
      </c>
      <c r="L68" s="3">
        <v>36354800</v>
      </c>
      <c r="M68" s="47"/>
    </row>
    <row r="69" spans="1:13" s="145" customFormat="1" ht="57" customHeight="1">
      <c r="A69" s="144"/>
      <c r="B69" s="186" t="s">
        <v>46</v>
      </c>
      <c r="C69" s="186"/>
      <c r="D69" s="186"/>
      <c r="E69" s="186"/>
      <c r="F69" s="187"/>
      <c r="G69" s="142" t="s">
        <v>60</v>
      </c>
      <c r="H69" s="142"/>
      <c r="I69" s="11" t="s">
        <v>197</v>
      </c>
      <c r="J69" s="12"/>
      <c r="K69" s="3">
        <f>K70</f>
        <v>5205000</v>
      </c>
      <c r="L69" s="3">
        <f>L70</f>
        <v>5205000</v>
      </c>
      <c r="M69" s="47"/>
    </row>
    <row r="70" spans="1:13" ht="30.75">
      <c r="A70" s="13"/>
      <c r="B70" s="28"/>
      <c r="C70" s="28"/>
      <c r="D70" s="28"/>
      <c r="E70" s="28"/>
      <c r="F70" s="29"/>
      <c r="G70" s="25" t="s">
        <v>4</v>
      </c>
      <c r="H70" s="25"/>
      <c r="I70" s="35"/>
      <c r="J70" s="12">
        <v>600</v>
      </c>
      <c r="K70" s="3">
        <v>5205000</v>
      </c>
      <c r="L70" s="3">
        <v>5205000</v>
      </c>
      <c r="M70" s="47"/>
    </row>
    <row r="71" spans="1:13" ht="32.25" customHeight="1">
      <c r="A71" s="13"/>
      <c r="B71" s="164">
        <v>500</v>
      </c>
      <c r="C71" s="164"/>
      <c r="D71" s="164"/>
      <c r="E71" s="164"/>
      <c r="F71" s="165"/>
      <c r="G71" s="34" t="s">
        <v>61</v>
      </c>
      <c r="H71" s="34"/>
      <c r="I71" s="11" t="s">
        <v>198</v>
      </c>
      <c r="J71" s="12"/>
      <c r="K71" s="3">
        <f>K72+K73+K74</f>
        <v>5982700</v>
      </c>
      <c r="L71" s="3">
        <f>L72+L73+L74</f>
        <v>5982700</v>
      </c>
      <c r="M71" s="47"/>
    </row>
    <row r="72" spans="1:13" ht="87.75" customHeight="1">
      <c r="A72" s="13"/>
      <c r="B72" s="162" t="s">
        <v>45</v>
      </c>
      <c r="C72" s="162"/>
      <c r="D72" s="162"/>
      <c r="E72" s="162"/>
      <c r="F72" s="163"/>
      <c r="G72" s="25" t="s">
        <v>3</v>
      </c>
      <c r="H72" s="25"/>
      <c r="I72" s="35"/>
      <c r="J72" s="12">
        <v>100</v>
      </c>
      <c r="K72" s="3">
        <v>4901200</v>
      </c>
      <c r="L72" s="3">
        <v>4901200</v>
      </c>
      <c r="M72" s="47"/>
    </row>
    <row r="73" spans="1:13" ht="36.75" customHeight="1">
      <c r="A73" s="13"/>
      <c r="B73" s="28"/>
      <c r="C73" s="28"/>
      <c r="D73" s="28"/>
      <c r="E73" s="28"/>
      <c r="F73" s="29"/>
      <c r="G73" s="25" t="s">
        <v>2</v>
      </c>
      <c r="H73" s="25"/>
      <c r="I73" s="35"/>
      <c r="J73" s="12">
        <v>200</v>
      </c>
      <c r="K73" s="3">
        <v>1055800</v>
      </c>
      <c r="L73" s="3">
        <v>1055800</v>
      </c>
      <c r="M73" s="47"/>
    </row>
    <row r="74" spans="1:13" ht="24" customHeight="1">
      <c r="A74" s="13"/>
      <c r="B74" s="28"/>
      <c r="C74" s="28"/>
      <c r="D74" s="28"/>
      <c r="E74" s="28"/>
      <c r="F74" s="29"/>
      <c r="G74" s="25" t="s">
        <v>1</v>
      </c>
      <c r="H74" s="25"/>
      <c r="I74" s="35"/>
      <c r="J74" s="12">
        <v>800</v>
      </c>
      <c r="K74" s="3">
        <v>25700</v>
      </c>
      <c r="L74" s="3">
        <v>25700</v>
      </c>
      <c r="M74" s="48"/>
    </row>
    <row r="75" spans="1:13" ht="39.75" customHeight="1">
      <c r="A75" s="13"/>
      <c r="B75" s="28"/>
      <c r="C75" s="28"/>
      <c r="D75" s="28"/>
      <c r="E75" s="28"/>
      <c r="F75" s="29"/>
      <c r="G75" s="25" t="s">
        <v>267</v>
      </c>
      <c r="H75" s="25"/>
      <c r="I75" s="11" t="s">
        <v>266</v>
      </c>
      <c r="J75" s="12"/>
      <c r="K75" s="3">
        <f>K76</f>
        <v>90319</v>
      </c>
      <c r="L75" s="3">
        <f>L76</f>
        <v>90319</v>
      </c>
      <c r="M75" s="47"/>
    </row>
    <row r="76" spans="1:13" ht="36" customHeight="1">
      <c r="A76" s="13"/>
      <c r="B76" s="164">
        <v>500</v>
      </c>
      <c r="C76" s="164"/>
      <c r="D76" s="164"/>
      <c r="E76" s="164"/>
      <c r="F76" s="165"/>
      <c r="G76" s="25" t="s">
        <v>4</v>
      </c>
      <c r="H76" s="25"/>
      <c r="I76" s="35"/>
      <c r="J76" s="12">
        <v>600</v>
      </c>
      <c r="K76" s="3">
        <v>90319</v>
      </c>
      <c r="L76" s="3">
        <v>90319</v>
      </c>
      <c r="M76" s="47"/>
    </row>
    <row r="77" spans="1:13" ht="61.5">
      <c r="A77" s="13"/>
      <c r="B77" s="162" t="s">
        <v>44</v>
      </c>
      <c r="C77" s="162"/>
      <c r="D77" s="162"/>
      <c r="E77" s="162"/>
      <c r="F77" s="163"/>
      <c r="G77" s="25" t="s">
        <v>187</v>
      </c>
      <c r="H77" s="25"/>
      <c r="I77" s="11" t="s">
        <v>397</v>
      </c>
      <c r="J77" s="12"/>
      <c r="K77" s="3">
        <f>K78</f>
        <v>368400</v>
      </c>
      <c r="L77" s="3">
        <f>L78</f>
        <v>368400</v>
      </c>
      <c r="M77" s="47"/>
    </row>
    <row r="78" spans="1:13" s="89" customFormat="1" ht="30.75">
      <c r="A78" s="85"/>
      <c r="B78" s="86"/>
      <c r="C78" s="86"/>
      <c r="D78" s="86"/>
      <c r="E78" s="86"/>
      <c r="F78" s="87"/>
      <c r="G78" s="25" t="s">
        <v>4</v>
      </c>
      <c r="H78" s="25"/>
      <c r="I78" s="35"/>
      <c r="J78" s="12">
        <v>600</v>
      </c>
      <c r="K78" s="3">
        <v>368400</v>
      </c>
      <c r="L78" s="3">
        <v>368400</v>
      </c>
      <c r="M78" s="88"/>
    </row>
    <row r="79" spans="1:13" s="89" customFormat="1" ht="30.75">
      <c r="A79" s="85"/>
      <c r="B79" s="86"/>
      <c r="C79" s="86"/>
      <c r="D79" s="86"/>
      <c r="E79" s="86"/>
      <c r="F79" s="87"/>
      <c r="G79" s="25" t="s">
        <v>188</v>
      </c>
      <c r="H79" s="25"/>
      <c r="I79" s="11" t="s">
        <v>398</v>
      </c>
      <c r="J79" s="12"/>
      <c r="K79" s="3">
        <f>K80</f>
        <v>81949387</v>
      </c>
      <c r="L79" s="3">
        <f>L80</f>
        <v>81949387</v>
      </c>
      <c r="M79" s="88"/>
    </row>
    <row r="80" spans="1:13" s="89" customFormat="1" ht="30.75">
      <c r="A80" s="85"/>
      <c r="B80" s="86"/>
      <c r="C80" s="86"/>
      <c r="D80" s="86"/>
      <c r="E80" s="86"/>
      <c r="F80" s="87"/>
      <c r="G80" s="25" t="s">
        <v>4</v>
      </c>
      <c r="H80" s="25"/>
      <c r="I80" s="35"/>
      <c r="J80" s="12">
        <v>600</v>
      </c>
      <c r="K80" s="3">
        <v>81949387</v>
      </c>
      <c r="L80" s="3">
        <v>81949387</v>
      </c>
      <c r="M80" s="88"/>
    </row>
    <row r="81" spans="1:13" s="89" customFormat="1" ht="39" customHeight="1">
      <c r="A81" s="85"/>
      <c r="B81" s="86"/>
      <c r="C81" s="86"/>
      <c r="D81" s="86"/>
      <c r="E81" s="86"/>
      <c r="F81" s="87"/>
      <c r="G81" s="25" t="s">
        <v>105</v>
      </c>
      <c r="H81" s="25"/>
      <c r="I81" s="11" t="s">
        <v>399</v>
      </c>
      <c r="J81" s="12"/>
      <c r="K81" s="3">
        <f>K82</f>
        <v>18474098</v>
      </c>
      <c r="L81" s="3">
        <f>L82</f>
        <v>18474098</v>
      </c>
      <c r="M81" s="88"/>
    </row>
    <row r="82" spans="1:13" s="89" customFormat="1" ht="33.75" customHeight="1">
      <c r="A82" s="85"/>
      <c r="B82" s="86"/>
      <c r="C82" s="86"/>
      <c r="D82" s="86"/>
      <c r="E82" s="86"/>
      <c r="F82" s="87"/>
      <c r="G82" s="25" t="s">
        <v>4</v>
      </c>
      <c r="H82" s="25"/>
      <c r="I82" s="35"/>
      <c r="J82" s="12">
        <v>600</v>
      </c>
      <c r="K82" s="3">
        <v>18474098</v>
      </c>
      <c r="L82" s="3">
        <v>18474098</v>
      </c>
      <c r="M82" s="88"/>
    </row>
    <row r="83" spans="1:13" ht="56.25" customHeight="1">
      <c r="A83" s="13"/>
      <c r="B83" s="164">
        <v>500</v>
      </c>
      <c r="C83" s="164"/>
      <c r="D83" s="164"/>
      <c r="E83" s="164"/>
      <c r="F83" s="165"/>
      <c r="G83" s="9" t="s">
        <v>200</v>
      </c>
      <c r="H83" s="9"/>
      <c r="I83" s="84" t="s">
        <v>199</v>
      </c>
      <c r="J83" s="12"/>
      <c r="K83" s="3">
        <f>K84+K86+K89+K91+K94</f>
        <v>28924004</v>
      </c>
      <c r="L83" s="3">
        <f>L84+L86+L89+L91+L94</f>
        <v>28924004</v>
      </c>
      <c r="M83" s="47"/>
    </row>
    <row r="84" spans="1:13" ht="38.25" customHeight="1">
      <c r="A84" s="13"/>
      <c r="B84" s="164">
        <v>500</v>
      </c>
      <c r="C84" s="164"/>
      <c r="D84" s="164"/>
      <c r="E84" s="164"/>
      <c r="F84" s="165"/>
      <c r="G84" s="25" t="s">
        <v>103</v>
      </c>
      <c r="H84" s="25"/>
      <c r="I84" s="11" t="s">
        <v>201</v>
      </c>
      <c r="J84" s="12" t="s">
        <v>0</v>
      </c>
      <c r="K84" s="3">
        <f>K85</f>
        <v>992195</v>
      </c>
      <c r="L84" s="3">
        <f>L85</f>
        <v>992195</v>
      </c>
      <c r="M84" s="47"/>
    </row>
    <row r="85" spans="1:13" ht="33.75" customHeight="1">
      <c r="A85" s="13"/>
      <c r="B85" s="162" t="s">
        <v>43</v>
      </c>
      <c r="C85" s="162"/>
      <c r="D85" s="162"/>
      <c r="E85" s="162"/>
      <c r="F85" s="163"/>
      <c r="G85" s="25" t="s">
        <v>4</v>
      </c>
      <c r="H85" s="25"/>
      <c r="I85" s="11" t="s">
        <v>0</v>
      </c>
      <c r="J85" s="12">
        <v>600</v>
      </c>
      <c r="K85" s="3">
        <v>992195</v>
      </c>
      <c r="L85" s="3">
        <v>992195</v>
      </c>
      <c r="M85" s="47"/>
    </row>
    <row r="86" spans="1:13" ht="52.5" customHeight="1">
      <c r="A86" s="13"/>
      <c r="B86" s="162" t="s">
        <v>42</v>
      </c>
      <c r="C86" s="162"/>
      <c r="D86" s="162"/>
      <c r="E86" s="162"/>
      <c r="F86" s="163"/>
      <c r="G86" s="25" t="s">
        <v>88</v>
      </c>
      <c r="H86" s="25"/>
      <c r="I86" s="11" t="s">
        <v>202</v>
      </c>
      <c r="J86" s="12" t="s">
        <v>0</v>
      </c>
      <c r="K86" s="3">
        <f>K88+K87</f>
        <v>9656815</v>
      </c>
      <c r="L86" s="3">
        <f>L88+L87</f>
        <v>9656815</v>
      </c>
      <c r="M86" s="47"/>
    </row>
    <row r="87" spans="1:13" ht="33" customHeight="1">
      <c r="A87" s="13"/>
      <c r="B87" s="164">
        <v>500</v>
      </c>
      <c r="C87" s="164"/>
      <c r="D87" s="164"/>
      <c r="E87" s="164"/>
      <c r="F87" s="165"/>
      <c r="G87" s="25" t="s">
        <v>2</v>
      </c>
      <c r="H87" s="25"/>
      <c r="I87" s="11"/>
      <c r="J87" s="12">
        <v>200</v>
      </c>
      <c r="K87" s="3">
        <v>4603221</v>
      </c>
      <c r="L87" s="3">
        <v>4603221</v>
      </c>
      <c r="M87" s="47"/>
    </row>
    <row r="88" spans="1:13" ht="21.75" customHeight="1">
      <c r="A88" s="13"/>
      <c r="B88" s="162" t="s">
        <v>41</v>
      </c>
      <c r="C88" s="162"/>
      <c r="D88" s="162"/>
      <c r="E88" s="162"/>
      <c r="F88" s="163"/>
      <c r="G88" s="25" t="s">
        <v>5</v>
      </c>
      <c r="H88" s="25"/>
      <c r="I88" s="11" t="s">
        <v>0</v>
      </c>
      <c r="J88" s="12">
        <v>300</v>
      </c>
      <c r="K88" s="3">
        <v>5053594</v>
      </c>
      <c r="L88" s="3">
        <v>5053594</v>
      </c>
      <c r="M88" s="47"/>
    </row>
    <row r="89" spans="1:13" ht="46.5">
      <c r="A89" s="13"/>
      <c r="B89" s="28"/>
      <c r="C89" s="28"/>
      <c r="D89" s="28"/>
      <c r="E89" s="28"/>
      <c r="F89" s="29"/>
      <c r="G89" s="25" t="s">
        <v>189</v>
      </c>
      <c r="H89" s="25"/>
      <c r="I89" s="11" t="s">
        <v>203</v>
      </c>
      <c r="J89" s="12" t="s">
        <v>0</v>
      </c>
      <c r="K89" s="3">
        <f>K90</f>
        <v>14277300</v>
      </c>
      <c r="L89" s="3">
        <f>L90</f>
        <v>14277300</v>
      </c>
      <c r="M89" s="47"/>
    </row>
    <row r="90" spans="1:13" ht="33" customHeight="1">
      <c r="A90" s="13"/>
      <c r="B90" s="28"/>
      <c r="C90" s="28"/>
      <c r="D90" s="28"/>
      <c r="E90" s="28"/>
      <c r="F90" s="29"/>
      <c r="G90" s="25" t="s">
        <v>4</v>
      </c>
      <c r="H90" s="25"/>
      <c r="I90" s="11" t="s">
        <v>0</v>
      </c>
      <c r="J90" s="12">
        <v>600</v>
      </c>
      <c r="K90" s="3">
        <v>14277300</v>
      </c>
      <c r="L90" s="3">
        <v>14277300</v>
      </c>
      <c r="M90" s="47"/>
    </row>
    <row r="91" spans="1:13" ht="28.5" customHeight="1">
      <c r="A91" s="13"/>
      <c r="B91" s="162" t="s">
        <v>40</v>
      </c>
      <c r="C91" s="162"/>
      <c r="D91" s="162"/>
      <c r="E91" s="162"/>
      <c r="F91" s="163"/>
      <c r="G91" s="25" t="s">
        <v>89</v>
      </c>
      <c r="H91" s="25"/>
      <c r="I91" s="11" t="s">
        <v>204</v>
      </c>
      <c r="J91" s="12" t="s">
        <v>0</v>
      </c>
      <c r="K91" s="3">
        <f>K93+K92</f>
        <v>305694</v>
      </c>
      <c r="L91" s="3">
        <f>L93+L92</f>
        <v>305694</v>
      </c>
      <c r="M91" s="47"/>
    </row>
    <row r="92" spans="1:13" ht="41.25" customHeight="1">
      <c r="A92" s="13"/>
      <c r="B92" s="28"/>
      <c r="C92" s="28"/>
      <c r="D92" s="28"/>
      <c r="E92" s="28"/>
      <c r="F92" s="29"/>
      <c r="G92" s="25" t="s">
        <v>2</v>
      </c>
      <c r="H92" s="25"/>
      <c r="I92" s="11"/>
      <c r="J92" s="12">
        <v>200</v>
      </c>
      <c r="K92" s="3">
        <v>58834</v>
      </c>
      <c r="L92" s="3">
        <v>58834</v>
      </c>
      <c r="M92" s="47"/>
    </row>
    <row r="93" spans="1:13" ht="27.75" customHeight="1">
      <c r="A93" s="13"/>
      <c r="B93" s="28"/>
      <c r="C93" s="28"/>
      <c r="D93" s="28"/>
      <c r="E93" s="28"/>
      <c r="F93" s="29"/>
      <c r="G93" s="25" t="s">
        <v>5</v>
      </c>
      <c r="H93" s="25"/>
      <c r="I93" s="11" t="s">
        <v>0</v>
      </c>
      <c r="J93" s="12">
        <v>300</v>
      </c>
      <c r="K93" s="3">
        <v>246860</v>
      </c>
      <c r="L93" s="3">
        <v>246860</v>
      </c>
      <c r="M93" s="47"/>
    </row>
    <row r="94" spans="1:13" ht="44.25" customHeight="1">
      <c r="A94" s="13"/>
      <c r="B94" s="170" t="s">
        <v>39</v>
      </c>
      <c r="C94" s="170"/>
      <c r="D94" s="170"/>
      <c r="E94" s="170"/>
      <c r="F94" s="171"/>
      <c r="G94" s="25" t="s">
        <v>90</v>
      </c>
      <c r="H94" s="25"/>
      <c r="I94" s="11" t="s">
        <v>205</v>
      </c>
      <c r="J94" s="12" t="s">
        <v>0</v>
      </c>
      <c r="K94" s="3">
        <f>K95</f>
        <v>3692000</v>
      </c>
      <c r="L94" s="3">
        <f>L95</f>
        <v>3692000</v>
      </c>
      <c r="M94" s="47"/>
    </row>
    <row r="95" spans="1:13" ht="36" customHeight="1">
      <c r="A95" s="13"/>
      <c r="B95" s="21"/>
      <c r="C95" s="21"/>
      <c r="D95" s="21"/>
      <c r="E95" s="21"/>
      <c r="F95" s="22"/>
      <c r="G95" s="25" t="s">
        <v>4</v>
      </c>
      <c r="H95" s="25"/>
      <c r="I95" s="11" t="s">
        <v>0</v>
      </c>
      <c r="J95" s="12">
        <v>600</v>
      </c>
      <c r="K95" s="3">
        <v>3692000</v>
      </c>
      <c r="L95" s="3">
        <v>3692000</v>
      </c>
      <c r="M95" s="47"/>
    </row>
    <row r="96" spans="1:13" ht="56.25" customHeight="1">
      <c r="A96" s="13"/>
      <c r="B96" s="28"/>
      <c r="C96" s="28"/>
      <c r="D96" s="28"/>
      <c r="E96" s="28"/>
      <c r="F96" s="29"/>
      <c r="G96" s="71" t="s">
        <v>362</v>
      </c>
      <c r="H96" s="71"/>
      <c r="I96" s="6" t="s">
        <v>229</v>
      </c>
      <c r="J96" s="72"/>
      <c r="K96" s="73">
        <f>K97</f>
        <v>2627360</v>
      </c>
      <c r="L96" s="73">
        <f>L97</f>
        <v>2627360</v>
      </c>
      <c r="M96" s="47"/>
    </row>
    <row r="97" spans="1:13" ht="69.75" customHeight="1">
      <c r="A97" s="13"/>
      <c r="B97" s="28"/>
      <c r="C97" s="28"/>
      <c r="D97" s="28"/>
      <c r="E97" s="28"/>
      <c r="F97" s="29"/>
      <c r="G97" s="68" t="s">
        <v>363</v>
      </c>
      <c r="H97" s="68"/>
      <c r="I97" s="11" t="s">
        <v>230</v>
      </c>
      <c r="J97" s="69"/>
      <c r="K97" s="70">
        <f>K98</f>
        <v>2627360</v>
      </c>
      <c r="L97" s="70">
        <f>L98</f>
        <v>2627360</v>
      </c>
      <c r="M97" s="47"/>
    </row>
    <row r="98" spans="1:13" s="104" customFormat="1" ht="52.5" customHeight="1">
      <c r="A98" s="100"/>
      <c r="B98" s="101"/>
      <c r="C98" s="101"/>
      <c r="D98" s="101"/>
      <c r="E98" s="101"/>
      <c r="F98" s="102"/>
      <c r="G98" s="105" t="s">
        <v>391</v>
      </c>
      <c r="H98" s="105"/>
      <c r="I98" s="84" t="s">
        <v>231</v>
      </c>
      <c r="J98" s="69"/>
      <c r="K98" s="70">
        <f>K99+K101+K103+K105</f>
        <v>2627360</v>
      </c>
      <c r="L98" s="70">
        <f>L99+L101+L103+L105</f>
        <v>2627360</v>
      </c>
      <c r="M98" s="103"/>
    </row>
    <row r="99" spans="1:13" ht="72" customHeight="1">
      <c r="A99" s="13"/>
      <c r="B99" s="28"/>
      <c r="C99" s="28"/>
      <c r="D99" s="28"/>
      <c r="E99" s="28"/>
      <c r="F99" s="29"/>
      <c r="G99" s="68" t="s">
        <v>364</v>
      </c>
      <c r="H99" s="68"/>
      <c r="I99" s="11" t="s">
        <v>232</v>
      </c>
      <c r="J99" s="69"/>
      <c r="K99" s="70">
        <f>K100</f>
        <v>336300</v>
      </c>
      <c r="L99" s="70">
        <f>L100</f>
        <v>336300</v>
      </c>
      <c r="M99" s="47"/>
    </row>
    <row r="100" spans="1:13" ht="42" customHeight="1">
      <c r="A100" s="13"/>
      <c r="B100" s="28"/>
      <c r="C100" s="28"/>
      <c r="D100" s="28"/>
      <c r="E100" s="28"/>
      <c r="F100" s="29"/>
      <c r="G100" s="68" t="s">
        <v>4</v>
      </c>
      <c r="H100" s="68"/>
      <c r="I100" s="69"/>
      <c r="J100" s="69">
        <v>600</v>
      </c>
      <c r="K100" s="70">
        <v>336300</v>
      </c>
      <c r="L100" s="70">
        <v>336300</v>
      </c>
      <c r="M100" s="47"/>
    </row>
    <row r="101" spans="1:13" ht="55.5" customHeight="1">
      <c r="A101" s="13"/>
      <c r="B101" s="28"/>
      <c r="C101" s="28"/>
      <c r="D101" s="28"/>
      <c r="E101" s="28"/>
      <c r="F101" s="29"/>
      <c r="G101" s="68" t="s">
        <v>97</v>
      </c>
      <c r="H101" s="68"/>
      <c r="I101" s="11" t="s">
        <v>233</v>
      </c>
      <c r="J101" s="69"/>
      <c r="K101" s="70">
        <f>K102</f>
        <v>53060</v>
      </c>
      <c r="L101" s="70">
        <f>L102</f>
        <v>53060</v>
      </c>
      <c r="M101" s="47"/>
    </row>
    <row r="102" spans="1:13" ht="40.5" customHeight="1">
      <c r="A102" s="13"/>
      <c r="B102" s="28"/>
      <c r="C102" s="28"/>
      <c r="D102" s="28"/>
      <c r="E102" s="28"/>
      <c r="F102" s="29"/>
      <c r="G102" s="68" t="s">
        <v>4</v>
      </c>
      <c r="H102" s="68"/>
      <c r="I102" s="69"/>
      <c r="J102" s="69">
        <v>600</v>
      </c>
      <c r="K102" s="70">
        <v>53060</v>
      </c>
      <c r="L102" s="70">
        <v>53060</v>
      </c>
      <c r="M102" s="47"/>
    </row>
    <row r="103" spans="1:13" ht="35.25" customHeight="1">
      <c r="A103" s="13"/>
      <c r="B103" s="28"/>
      <c r="C103" s="28"/>
      <c r="D103" s="28"/>
      <c r="E103" s="28"/>
      <c r="F103" s="29"/>
      <c r="G103" s="68" t="s">
        <v>98</v>
      </c>
      <c r="H103" s="68"/>
      <c r="I103" s="11" t="s">
        <v>234</v>
      </c>
      <c r="J103" s="69"/>
      <c r="K103" s="70">
        <f>K104</f>
        <v>2202000</v>
      </c>
      <c r="L103" s="70">
        <f>L104</f>
        <v>2202000</v>
      </c>
      <c r="M103" s="47"/>
    </row>
    <row r="104" spans="1:13" ht="42" customHeight="1">
      <c r="A104" s="13"/>
      <c r="B104" s="28"/>
      <c r="C104" s="28"/>
      <c r="D104" s="28"/>
      <c r="E104" s="28"/>
      <c r="F104" s="29"/>
      <c r="G104" s="74" t="s">
        <v>4</v>
      </c>
      <c r="H104" s="74"/>
      <c r="I104" s="75"/>
      <c r="J104" s="75">
        <v>600</v>
      </c>
      <c r="K104" s="76">
        <v>2202000</v>
      </c>
      <c r="L104" s="76">
        <v>2202000</v>
      </c>
      <c r="M104" s="47"/>
    </row>
    <row r="105" spans="1:13" ht="42" customHeight="1">
      <c r="A105" s="13"/>
      <c r="B105" s="28"/>
      <c r="C105" s="28"/>
      <c r="D105" s="28"/>
      <c r="E105" s="28"/>
      <c r="F105" s="29"/>
      <c r="G105" s="68" t="s">
        <v>428</v>
      </c>
      <c r="H105" s="74"/>
      <c r="I105" s="11" t="s">
        <v>410</v>
      </c>
      <c r="J105" s="75"/>
      <c r="K105" s="76">
        <f>K106</f>
        <v>36000</v>
      </c>
      <c r="L105" s="76">
        <f>L106</f>
        <v>36000</v>
      </c>
      <c r="M105" s="47"/>
    </row>
    <row r="106" spans="1:13" ht="22.5" customHeight="1">
      <c r="A106" s="13"/>
      <c r="B106" s="28"/>
      <c r="C106" s="28"/>
      <c r="D106" s="28"/>
      <c r="E106" s="28"/>
      <c r="F106" s="29"/>
      <c r="G106" s="68" t="s">
        <v>5</v>
      </c>
      <c r="H106" s="74"/>
      <c r="I106" s="75"/>
      <c r="J106" s="75">
        <v>300</v>
      </c>
      <c r="K106" s="76">
        <v>36000</v>
      </c>
      <c r="L106" s="76">
        <v>36000</v>
      </c>
      <c r="M106" s="47"/>
    </row>
    <row r="107" spans="1:13" ht="39.75" customHeight="1">
      <c r="A107" s="13"/>
      <c r="B107" s="28"/>
      <c r="C107" s="28"/>
      <c r="D107" s="28"/>
      <c r="E107" s="28"/>
      <c r="F107" s="29"/>
      <c r="G107" s="71" t="s">
        <v>365</v>
      </c>
      <c r="H107" s="71"/>
      <c r="I107" s="6" t="s">
        <v>235</v>
      </c>
      <c r="J107" s="69"/>
      <c r="K107" s="73">
        <f>K108</f>
        <v>65750</v>
      </c>
      <c r="L107" s="73">
        <f>L108</f>
        <v>67750</v>
      </c>
      <c r="M107" s="47"/>
    </row>
    <row r="108" spans="1:13" ht="41.25" customHeight="1">
      <c r="A108" s="13"/>
      <c r="B108" s="28"/>
      <c r="C108" s="28"/>
      <c r="D108" s="28"/>
      <c r="E108" s="28"/>
      <c r="F108" s="29"/>
      <c r="G108" s="68" t="s">
        <v>366</v>
      </c>
      <c r="H108" s="68"/>
      <c r="I108" s="11" t="s">
        <v>236</v>
      </c>
      <c r="J108" s="69"/>
      <c r="K108" s="70">
        <f>K109</f>
        <v>65750</v>
      </c>
      <c r="L108" s="70">
        <f>L109</f>
        <v>67750</v>
      </c>
      <c r="M108" s="47"/>
    </row>
    <row r="109" spans="1:13" ht="38.25" customHeight="1">
      <c r="A109" s="13"/>
      <c r="B109" s="28"/>
      <c r="C109" s="28"/>
      <c r="D109" s="28"/>
      <c r="E109" s="28"/>
      <c r="F109" s="29"/>
      <c r="G109" s="106" t="s">
        <v>238</v>
      </c>
      <c r="H109" s="106"/>
      <c r="I109" s="84" t="s">
        <v>237</v>
      </c>
      <c r="J109" s="75"/>
      <c r="K109" s="76">
        <f>K110+K114</f>
        <v>65750</v>
      </c>
      <c r="L109" s="76">
        <f>L110+L114</f>
        <v>67750</v>
      </c>
      <c r="M109" s="47"/>
    </row>
    <row r="110" spans="1:13" ht="39" customHeight="1">
      <c r="A110" s="13"/>
      <c r="B110" s="28"/>
      <c r="C110" s="28"/>
      <c r="D110" s="28"/>
      <c r="E110" s="28"/>
      <c r="F110" s="29"/>
      <c r="G110" s="74" t="s">
        <v>367</v>
      </c>
      <c r="H110" s="74"/>
      <c r="I110" s="11" t="s">
        <v>239</v>
      </c>
      <c r="J110" s="75"/>
      <c r="K110" s="76">
        <f>K111+K112+K113</f>
        <v>60000</v>
      </c>
      <c r="L110" s="76">
        <f>L111+L112+L113</f>
        <v>62000</v>
      </c>
      <c r="M110" s="47"/>
    </row>
    <row r="111" spans="1:13" ht="33" customHeight="1">
      <c r="A111" s="13"/>
      <c r="B111" s="28"/>
      <c r="C111" s="28"/>
      <c r="D111" s="28"/>
      <c r="E111" s="28"/>
      <c r="F111" s="29"/>
      <c r="G111" s="68" t="s">
        <v>2</v>
      </c>
      <c r="H111" s="68"/>
      <c r="I111" s="69"/>
      <c r="J111" s="69">
        <v>200</v>
      </c>
      <c r="K111" s="70">
        <v>60000</v>
      </c>
      <c r="L111" s="70">
        <v>62000</v>
      </c>
      <c r="M111" s="47"/>
    </row>
    <row r="112" spans="1:13" ht="26.25" customHeight="1">
      <c r="A112" s="13"/>
      <c r="B112" s="28"/>
      <c r="C112" s="28"/>
      <c r="D112" s="28"/>
      <c r="E112" s="28"/>
      <c r="F112" s="29"/>
      <c r="G112" s="68" t="s">
        <v>5</v>
      </c>
      <c r="H112" s="68"/>
      <c r="I112" s="69"/>
      <c r="J112" s="69">
        <v>300</v>
      </c>
      <c r="K112" s="70"/>
      <c r="L112" s="70"/>
      <c r="M112" s="47"/>
    </row>
    <row r="113" spans="1:13" ht="39.75" customHeight="1">
      <c r="A113" s="13"/>
      <c r="B113" s="28"/>
      <c r="C113" s="28"/>
      <c r="D113" s="28"/>
      <c r="E113" s="28"/>
      <c r="F113" s="29"/>
      <c r="G113" s="68" t="s">
        <v>4</v>
      </c>
      <c r="H113" s="68"/>
      <c r="I113" s="69"/>
      <c r="J113" s="69">
        <v>600</v>
      </c>
      <c r="K113" s="70"/>
      <c r="L113" s="70">
        <v>0</v>
      </c>
      <c r="M113" s="47"/>
    </row>
    <row r="114" spans="1:13" ht="36.75" customHeight="1">
      <c r="A114" s="13"/>
      <c r="B114" s="28"/>
      <c r="C114" s="28"/>
      <c r="D114" s="28"/>
      <c r="E114" s="28"/>
      <c r="F114" s="29"/>
      <c r="G114" s="68" t="s">
        <v>99</v>
      </c>
      <c r="H114" s="68"/>
      <c r="I114" s="11" t="s">
        <v>240</v>
      </c>
      <c r="J114" s="69"/>
      <c r="K114" s="70">
        <f>K115</f>
        <v>5750</v>
      </c>
      <c r="L114" s="70">
        <f>L115</f>
        <v>5750</v>
      </c>
      <c r="M114" s="47"/>
    </row>
    <row r="115" spans="1:13" ht="33" customHeight="1">
      <c r="A115" s="13"/>
      <c r="B115" s="28"/>
      <c r="C115" s="28"/>
      <c r="D115" s="28"/>
      <c r="E115" s="28"/>
      <c r="F115" s="29"/>
      <c r="G115" s="68" t="s">
        <v>2</v>
      </c>
      <c r="H115" s="68"/>
      <c r="I115" s="69"/>
      <c r="J115" s="69">
        <v>200</v>
      </c>
      <c r="K115" s="70">
        <v>5750</v>
      </c>
      <c r="L115" s="70">
        <v>5750</v>
      </c>
      <c r="M115" s="47"/>
    </row>
    <row r="116" spans="1:13" ht="68.25" customHeight="1">
      <c r="A116" s="13"/>
      <c r="B116" s="28"/>
      <c r="C116" s="28"/>
      <c r="D116" s="28"/>
      <c r="E116" s="28"/>
      <c r="F116" s="29"/>
      <c r="G116" s="65" t="s">
        <v>368</v>
      </c>
      <c r="H116" s="65"/>
      <c r="I116" s="6" t="s">
        <v>241</v>
      </c>
      <c r="J116" s="66" t="s">
        <v>0</v>
      </c>
      <c r="K116" s="67">
        <f>K117+K122</f>
        <v>320360</v>
      </c>
      <c r="L116" s="67">
        <f>L117+L122</f>
        <v>320360</v>
      </c>
      <c r="M116" s="47"/>
    </row>
    <row r="117" spans="1:13" ht="54.75" customHeight="1">
      <c r="A117" s="13"/>
      <c r="B117" s="28"/>
      <c r="C117" s="28"/>
      <c r="D117" s="28"/>
      <c r="E117" s="28"/>
      <c r="F117" s="29"/>
      <c r="G117" s="25" t="s">
        <v>369</v>
      </c>
      <c r="H117" s="5"/>
      <c r="I117" s="11" t="s">
        <v>242</v>
      </c>
      <c r="J117" s="12" t="s">
        <v>0</v>
      </c>
      <c r="K117" s="3">
        <f>K118</f>
        <v>125000</v>
      </c>
      <c r="L117" s="3">
        <f>L118</f>
        <v>115000</v>
      </c>
      <c r="M117" s="47"/>
    </row>
    <row r="118" spans="1:13" ht="54.75" customHeight="1">
      <c r="A118" s="13"/>
      <c r="B118" s="28"/>
      <c r="C118" s="28"/>
      <c r="D118" s="28"/>
      <c r="E118" s="28"/>
      <c r="F118" s="29"/>
      <c r="G118" s="9" t="s">
        <v>244</v>
      </c>
      <c r="H118" s="9"/>
      <c r="I118" s="84" t="s">
        <v>243</v>
      </c>
      <c r="J118" s="12"/>
      <c r="K118" s="3">
        <f>K119</f>
        <v>125000</v>
      </c>
      <c r="L118" s="3">
        <f>L119</f>
        <v>115000</v>
      </c>
      <c r="M118" s="47"/>
    </row>
    <row r="119" spans="1:13" ht="52.5" customHeight="1">
      <c r="A119" s="13"/>
      <c r="B119" s="28"/>
      <c r="C119" s="28"/>
      <c r="D119" s="28"/>
      <c r="E119" s="28"/>
      <c r="F119" s="29"/>
      <c r="G119" s="25" t="s">
        <v>370</v>
      </c>
      <c r="H119" s="25"/>
      <c r="I119" s="11" t="s">
        <v>245</v>
      </c>
      <c r="J119" s="12"/>
      <c r="K119" s="3">
        <f>K120+K121</f>
        <v>125000</v>
      </c>
      <c r="L119" s="3">
        <f>L120+L121</f>
        <v>115000</v>
      </c>
      <c r="M119" s="47"/>
    </row>
    <row r="120" spans="1:13" ht="39.75" customHeight="1">
      <c r="A120" s="13"/>
      <c r="B120" s="28"/>
      <c r="C120" s="28"/>
      <c r="D120" s="28"/>
      <c r="E120" s="28"/>
      <c r="F120" s="29"/>
      <c r="G120" s="25" t="s">
        <v>2</v>
      </c>
      <c r="H120" s="25"/>
      <c r="I120" s="17"/>
      <c r="J120" s="12">
        <v>200</v>
      </c>
      <c r="K120" s="3">
        <v>125000</v>
      </c>
      <c r="L120" s="3">
        <v>115000</v>
      </c>
      <c r="M120" s="47"/>
    </row>
    <row r="121" spans="1:13" ht="42" customHeight="1">
      <c r="A121" s="13"/>
      <c r="B121" s="28"/>
      <c r="C121" s="28"/>
      <c r="D121" s="28"/>
      <c r="E121" s="28"/>
      <c r="F121" s="29"/>
      <c r="G121" s="25" t="s">
        <v>4</v>
      </c>
      <c r="H121" s="25"/>
      <c r="I121" s="17"/>
      <c r="J121" s="12">
        <v>600</v>
      </c>
      <c r="K121" s="3"/>
      <c r="L121" s="3">
        <v>0</v>
      </c>
      <c r="M121" s="47"/>
    </row>
    <row r="122" spans="1:13" ht="70.5" customHeight="1">
      <c r="A122" s="13"/>
      <c r="B122" s="28"/>
      <c r="C122" s="28"/>
      <c r="D122" s="28"/>
      <c r="E122" s="28"/>
      <c r="F122" s="29"/>
      <c r="G122" s="25" t="s">
        <v>191</v>
      </c>
      <c r="H122" s="5"/>
      <c r="I122" s="11" t="s">
        <v>246</v>
      </c>
      <c r="J122" s="12"/>
      <c r="K122" s="3">
        <f>K123</f>
        <v>195360</v>
      </c>
      <c r="L122" s="3">
        <f>L123</f>
        <v>205360</v>
      </c>
      <c r="M122" s="47"/>
    </row>
    <row r="123" spans="1:13" ht="66" customHeight="1">
      <c r="A123" s="13"/>
      <c r="B123" s="28"/>
      <c r="C123" s="28"/>
      <c r="D123" s="28"/>
      <c r="E123" s="28"/>
      <c r="F123" s="29"/>
      <c r="G123" s="9" t="s">
        <v>250</v>
      </c>
      <c r="H123" s="9"/>
      <c r="I123" s="84" t="s">
        <v>247</v>
      </c>
      <c r="J123" s="12"/>
      <c r="K123" s="3">
        <f>K124+K126</f>
        <v>195360</v>
      </c>
      <c r="L123" s="3">
        <f>L124+L126</f>
        <v>205360</v>
      </c>
      <c r="M123" s="47"/>
    </row>
    <row r="124" spans="1:13" ht="70.5" customHeight="1">
      <c r="A124" s="13"/>
      <c r="B124" s="28"/>
      <c r="C124" s="28"/>
      <c r="D124" s="28"/>
      <c r="E124" s="28"/>
      <c r="F124" s="29"/>
      <c r="G124" s="25" t="s">
        <v>193</v>
      </c>
      <c r="H124" s="25"/>
      <c r="I124" s="11" t="s">
        <v>248</v>
      </c>
      <c r="J124" s="12"/>
      <c r="K124" s="3">
        <f>K125</f>
        <v>70000</v>
      </c>
      <c r="L124" s="3">
        <f>L125</f>
        <v>80000</v>
      </c>
      <c r="M124" s="47"/>
    </row>
    <row r="125" spans="1:13" ht="45" customHeight="1">
      <c r="A125" s="13"/>
      <c r="B125" s="28"/>
      <c r="C125" s="28"/>
      <c r="D125" s="28"/>
      <c r="E125" s="28"/>
      <c r="F125" s="29"/>
      <c r="G125" s="25" t="s">
        <v>4</v>
      </c>
      <c r="H125" s="25"/>
      <c r="I125" s="17"/>
      <c r="J125" s="12">
        <v>600</v>
      </c>
      <c r="K125" s="3">
        <v>70000</v>
      </c>
      <c r="L125" s="3">
        <v>80000</v>
      </c>
      <c r="M125" s="47"/>
    </row>
    <row r="126" spans="1:13" ht="49.5" customHeight="1">
      <c r="A126" s="13"/>
      <c r="B126" s="28"/>
      <c r="C126" s="28"/>
      <c r="D126" s="28"/>
      <c r="E126" s="28"/>
      <c r="F126" s="29"/>
      <c r="G126" s="25" t="s">
        <v>190</v>
      </c>
      <c r="H126" s="25"/>
      <c r="I126" s="11" t="s">
        <v>249</v>
      </c>
      <c r="J126" s="12"/>
      <c r="K126" s="3">
        <f>K127</f>
        <v>125360</v>
      </c>
      <c r="L126" s="3">
        <f>L127</f>
        <v>125360</v>
      </c>
      <c r="M126" s="47"/>
    </row>
    <row r="127" spans="1:13" ht="42.75" customHeight="1">
      <c r="A127" s="13"/>
      <c r="B127" s="166" t="s">
        <v>38</v>
      </c>
      <c r="C127" s="166"/>
      <c r="D127" s="166"/>
      <c r="E127" s="166"/>
      <c r="F127" s="167"/>
      <c r="G127" s="25" t="s">
        <v>4</v>
      </c>
      <c r="H127" s="25"/>
      <c r="I127" s="11"/>
      <c r="J127" s="12">
        <v>600</v>
      </c>
      <c r="K127" s="3">
        <v>125360</v>
      </c>
      <c r="L127" s="3">
        <v>125360</v>
      </c>
      <c r="M127" s="47"/>
    </row>
    <row r="128" spans="1:13" ht="51" customHeight="1">
      <c r="A128" s="13"/>
      <c r="B128" s="31"/>
      <c r="C128" s="31"/>
      <c r="D128" s="31"/>
      <c r="E128" s="31"/>
      <c r="F128" s="32"/>
      <c r="G128" s="5" t="s">
        <v>371</v>
      </c>
      <c r="H128" s="4"/>
      <c r="I128" s="6" t="s">
        <v>255</v>
      </c>
      <c r="J128" s="4"/>
      <c r="K128" s="150">
        <f>K129+K134</f>
        <v>144000</v>
      </c>
      <c r="L128" s="150">
        <f>L129+L134</f>
        <v>144000</v>
      </c>
      <c r="M128" s="47"/>
    </row>
    <row r="129" spans="1:13" ht="63.75" customHeight="1">
      <c r="A129" s="13"/>
      <c r="B129" s="31"/>
      <c r="C129" s="31"/>
      <c r="D129" s="31"/>
      <c r="E129" s="31"/>
      <c r="F129" s="32"/>
      <c r="G129" s="25" t="s">
        <v>433</v>
      </c>
      <c r="H129" s="25"/>
      <c r="I129" s="11" t="s">
        <v>270</v>
      </c>
      <c r="J129" s="10"/>
      <c r="K129" s="148">
        <f aca="true" t="shared" si="2" ref="K129:L131">K130</f>
        <v>59000</v>
      </c>
      <c r="L129" s="3">
        <f t="shared" si="2"/>
        <v>59000</v>
      </c>
      <c r="M129" s="47"/>
    </row>
    <row r="130" spans="1:13" ht="51" customHeight="1">
      <c r="A130" s="13"/>
      <c r="B130" s="178" t="s">
        <v>37</v>
      </c>
      <c r="C130" s="178"/>
      <c r="D130" s="178"/>
      <c r="E130" s="178"/>
      <c r="F130" s="179"/>
      <c r="G130" s="9" t="s">
        <v>273</v>
      </c>
      <c r="H130" s="25"/>
      <c r="I130" s="84" t="s">
        <v>271</v>
      </c>
      <c r="J130" s="10"/>
      <c r="K130" s="148">
        <f t="shared" si="2"/>
        <v>59000</v>
      </c>
      <c r="L130" s="3">
        <f t="shared" si="2"/>
        <v>59000</v>
      </c>
      <c r="M130" s="48"/>
    </row>
    <row r="131" spans="1:13" ht="71.25" customHeight="1">
      <c r="A131" s="13"/>
      <c r="B131" s="23"/>
      <c r="C131" s="23"/>
      <c r="D131" s="23"/>
      <c r="E131" s="23"/>
      <c r="F131" s="24"/>
      <c r="G131" s="25" t="s">
        <v>434</v>
      </c>
      <c r="H131" s="25"/>
      <c r="I131" s="11" t="s">
        <v>272</v>
      </c>
      <c r="J131" s="10"/>
      <c r="K131" s="148">
        <f t="shared" si="2"/>
        <v>59000</v>
      </c>
      <c r="L131" s="3">
        <f t="shared" si="2"/>
        <v>59000</v>
      </c>
      <c r="M131" s="48"/>
    </row>
    <row r="132" spans="1:13" ht="37.5" customHeight="1">
      <c r="A132" s="13"/>
      <c r="B132" s="23"/>
      <c r="C132" s="23"/>
      <c r="D132" s="23"/>
      <c r="E132" s="23"/>
      <c r="F132" s="24"/>
      <c r="G132" s="25" t="s">
        <v>2</v>
      </c>
      <c r="H132" s="25"/>
      <c r="I132" s="84"/>
      <c r="J132" s="12">
        <v>200</v>
      </c>
      <c r="K132" s="3">
        <v>59000</v>
      </c>
      <c r="L132" s="3">
        <v>59000</v>
      </c>
      <c r="M132" s="48"/>
    </row>
    <row r="133" spans="1:13" ht="42.75" customHeight="1">
      <c r="A133" s="13"/>
      <c r="B133" s="23"/>
      <c r="C133" s="23"/>
      <c r="D133" s="23"/>
      <c r="E133" s="23"/>
      <c r="F133" s="24"/>
      <c r="G133" s="25" t="s">
        <v>4</v>
      </c>
      <c r="H133" s="25"/>
      <c r="I133" s="84"/>
      <c r="J133" s="12">
        <v>600</v>
      </c>
      <c r="K133" s="3"/>
      <c r="L133" s="3"/>
      <c r="M133" s="48"/>
    </row>
    <row r="134" spans="1:13" ht="19.5" customHeight="1">
      <c r="A134" s="13"/>
      <c r="B134" s="23"/>
      <c r="C134" s="23"/>
      <c r="D134" s="23"/>
      <c r="E134" s="23"/>
      <c r="F134" s="24"/>
      <c r="G134" s="25" t="s">
        <v>435</v>
      </c>
      <c r="H134" s="5"/>
      <c r="I134" s="11" t="s">
        <v>274</v>
      </c>
      <c r="J134" s="7" t="s">
        <v>0</v>
      </c>
      <c r="K134" s="3">
        <f>K135</f>
        <v>85000</v>
      </c>
      <c r="L134" s="3">
        <f>L135</f>
        <v>85000</v>
      </c>
      <c r="M134" s="48"/>
    </row>
    <row r="135" spans="1:13" ht="54.75" customHeight="1">
      <c r="A135" s="13"/>
      <c r="B135" s="23"/>
      <c r="C135" s="23"/>
      <c r="D135" s="23"/>
      <c r="E135" s="23"/>
      <c r="F135" s="24"/>
      <c r="G135" s="9" t="s">
        <v>276</v>
      </c>
      <c r="H135" s="9"/>
      <c r="I135" s="84" t="s">
        <v>275</v>
      </c>
      <c r="J135" s="7"/>
      <c r="K135" s="3">
        <f>K136</f>
        <v>85000</v>
      </c>
      <c r="L135" s="3">
        <f>L136</f>
        <v>85000</v>
      </c>
      <c r="M135" s="48"/>
    </row>
    <row r="136" spans="1:13" ht="39" customHeight="1">
      <c r="A136" s="13"/>
      <c r="B136" s="166" t="s">
        <v>36</v>
      </c>
      <c r="C136" s="166"/>
      <c r="D136" s="166"/>
      <c r="E136" s="166"/>
      <c r="F136" s="167"/>
      <c r="G136" s="25" t="s">
        <v>436</v>
      </c>
      <c r="H136" s="25"/>
      <c r="I136" s="11" t="s">
        <v>277</v>
      </c>
      <c r="J136" s="12"/>
      <c r="K136" s="3">
        <f>K137+K138</f>
        <v>85000</v>
      </c>
      <c r="L136" s="3">
        <f>L137+L138</f>
        <v>85000</v>
      </c>
      <c r="M136" s="47"/>
    </row>
    <row r="137" spans="1:13" ht="45" customHeight="1">
      <c r="A137" s="13"/>
      <c r="B137" s="178" t="s">
        <v>35</v>
      </c>
      <c r="C137" s="178"/>
      <c r="D137" s="178"/>
      <c r="E137" s="178"/>
      <c r="F137" s="179"/>
      <c r="G137" s="25" t="s">
        <v>2</v>
      </c>
      <c r="H137" s="25"/>
      <c r="I137" s="18"/>
      <c r="J137" s="12">
        <v>200</v>
      </c>
      <c r="K137" s="3">
        <v>85000</v>
      </c>
      <c r="L137" s="3">
        <v>85000</v>
      </c>
      <c r="M137" s="47"/>
    </row>
    <row r="138" spans="1:13" ht="40.5" customHeight="1">
      <c r="A138" s="13"/>
      <c r="B138" s="23"/>
      <c r="C138" s="23"/>
      <c r="D138" s="23"/>
      <c r="E138" s="23"/>
      <c r="F138" s="24"/>
      <c r="G138" s="25" t="s">
        <v>4</v>
      </c>
      <c r="H138" s="25"/>
      <c r="I138" s="18"/>
      <c r="J138" s="12">
        <v>600</v>
      </c>
      <c r="K138" s="3"/>
      <c r="L138" s="3">
        <v>0</v>
      </c>
      <c r="M138" s="47"/>
    </row>
    <row r="139" spans="1:13" ht="24.75" customHeight="1">
      <c r="A139" s="13"/>
      <c r="B139" s="168" t="s">
        <v>34</v>
      </c>
      <c r="C139" s="168"/>
      <c r="D139" s="168"/>
      <c r="E139" s="168"/>
      <c r="F139" s="169"/>
      <c r="G139" s="5" t="s">
        <v>8</v>
      </c>
      <c r="H139" s="25"/>
      <c r="I139" s="6" t="s">
        <v>323</v>
      </c>
      <c r="J139" s="12"/>
      <c r="K139" s="3">
        <f>K140+K144</f>
        <v>2592666</v>
      </c>
      <c r="L139" s="3">
        <f>L140+L144</f>
        <v>2592666</v>
      </c>
      <c r="M139" s="47"/>
    </row>
    <row r="140" spans="1:13" ht="42" customHeight="1">
      <c r="A140" s="13"/>
      <c r="B140" s="168">
        <v>200</v>
      </c>
      <c r="C140" s="168"/>
      <c r="D140" s="168"/>
      <c r="E140" s="168"/>
      <c r="F140" s="169"/>
      <c r="G140" s="25" t="s">
        <v>82</v>
      </c>
      <c r="H140" s="25"/>
      <c r="I140" s="11" t="s">
        <v>331</v>
      </c>
      <c r="J140" s="12"/>
      <c r="K140" s="3">
        <f>K141+K142+K143</f>
        <v>2138000</v>
      </c>
      <c r="L140" s="3">
        <f>L141+L142+L143</f>
        <v>2138000</v>
      </c>
      <c r="M140" s="47"/>
    </row>
    <row r="141" spans="1:13" ht="77.25">
      <c r="A141" s="13"/>
      <c r="B141" s="166" t="s">
        <v>33</v>
      </c>
      <c r="C141" s="166"/>
      <c r="D141" s="166"/>
      <c r="E141" s="166"/>
      <c r="F141" s="167"/>
      <c r="G141" s="25" t="s">
        <v>3</v>
      </c>
      <c r="H141" s="25"/>
      <c r="I141" s="11"/>
      <c r="J141" s="12">
        <v>100</v>
      </c>
      <c r="K141" s="3">
        <v>2134600</v>
      </c>
      <c r="L141" s="3">
        <v>2134600</v>
      </c>
      <c r="M141" s="47"/>
    </row>
    <row r="142" spans="1:13" ht="40.5" customHeight="1">
      <c r="A142" s="13"/>
      <c r="B142" s="31"/>
      <c r="C142" s="31"/>
      <c r="D142" s="31"/>
      <c r="E142" s="31"/>
      <c r="F142" s="32"/>
      <c r="G142" s="25" t="s">
        <v>2</v>
      </c>
      <c r="H142" s="25"/>
      <c r="I142" s="11"/>
      <c r="J142" s="12">
        <v>200</v>
      </c>
      <c r="K142" s="3">
        <v>3400</v>
      </c>
      <c r="L142" s="3">
        <v>3400</v>
      </c>
      <c r="M142" s="47"/>
    </row>
    <row r="143" spans="1:13" ht="26.25" customHeight="1">
      <c r="A143" s="13"/>
      <c r="B143" s="31"/>
      <c r="C143" s="31"/>
      <c r="D143" s="31"/>
      <c r="E143" s="31"/>
      <c r="F143" s="32"/>
      <c r="G143" s="25" t="s">
        <v>1</v>
      </c>
      <c r="H143" s="25"/>
      <c r="I143" s="11"/>
      <c r="J143" s="12">
        <v>800</v>
      </c>
      <c r="K143" s="3">
        <v>0</v>
      </c>
      <c r="L143" s="3">
        <v>0</v>
      </c>
      <c r="M143" s="47"/>
    </row>
    <row r="144" spans="1:13" ht="36.75" customHeight="1">
      <c r="A144" s="13"/>
      <c r="B144" s="31"/>
      <c r="C144" s="31"/>
      <c r="D144" s="31"/>
      <c r="E144" s="31"/>
      <c r="F144" s="32"/>
      <c r="G144" s="25" t="s">
        <v>77</v>
      </c>
      <c r="H144" s="25"/>
      <c r="I144" s="11" t="s">
        <v>334</v>
      </c>
      <c r="J144" s="12" t="s">
        <v>0</v>
      </c>
      <c r="K144" s="3">
        <f>K145+K146</f>
        <v>454666</v>
      </c>
      <c r="L144" s="3">
        <f>L145+L146</f>
        <v>454666</v>
      </c>
      <c r="M144" s="47"/>
    </row>
    <row r="145" spans="1:13" ht="49.5" customHeight="1">
      <c r="A145" s="13"/>
      <c r="B145" s="31"/>
      <c r="C145" s="31"/>
      <c r="D145" s="31"/>
      <c r="E145" s="31"/>
      <c r="F145" s="32"/>
      <c r="G145" s="25" t="s">
        <v>3</v>
      </c>
      <c r="H145" s="25"/>
      <c r="I145" s="11" t="s">
        <v>0</v>
      </c>
      <c r="J145" s="12">
        <v>100</v>
      </c>
      <c r="K145" s="3">
        <v>402209</v>
      </c>
      <c r="L145" s="3">
        <v>402209</v>
      </c>
      <c r="M145" s="47"/>
    </row>
    <row r="146" spans="1:13" ht="30.75">
      <c r="A146" s="13"/>
      <c r="B146" s="168" t="s">
        <v>32</v>
      </c>
      <c r="C146" s="168"/>
      <c r="D146" s="168"/>
      <c r="E146" s="168"/>
      <c r="F146" s="169"/>
      <c r="G146" s="25" t="s">
        <v>2</v>
      </c>
      <c r="H146" s="25"/>
      <c r="I146" s="11"/>
      <c r="J146" s="12">
        <v>200</v>
      </c>
      <c r="K146" s="3">
        <v>52457</v>
      </c>
      <c r="L146" s="3">
        <v>52457</v>
      </c>
      <c r="M146" s="47"/>
    </row>
    <row r="147" spans="1:13" ht="30.75" customHeight="1">
      <c r="A147" s="13"/>
      <c r="B147" s="168">
        <v>600</v>
      </c>
      <c r="C147" s="168"/>
      <c r="D147" s="168"/>
      <c r="E147" s="168"/>
      <c r="F147" s="169"/>
      <c r="G147" s="5" t="s">
        <v>400</v>
      </c>
      <c r="H147" s="141">
        <v>805</v>
      </c>
      <c r="I147" s="11"/>
      <c r="J147" s="12"/>
      <c r="K147" s="8">
        <f>K148+K153+K158</f>
        <v>22648406</v>
      </c>
      <c r="L147" s="8">
        <f>L148+L153+L158</f>
        <v>23087406</v>
      </c>
      <c r="M147" s="47"/>
    </row>
    <row r="148" spans="1:13" ht="60">
      <c r="A148" s="13"/>
      <c r="B148" s="164">
        <v>800</v>
      </c>
      <c r="C148" s="164"/>
      <c r="D148" s="164"/>
      <c r="E148" s="164"/>
      <c r="F148" s="165"/>
      <c r="G148" s="5" t="s">
        <v>386</v>
      </c>
      <c r="H148" s="5"/>
      <c r="I148" s="6" t="s">
        <v>319</v>
      </c>
      <c r="J148" s="7" t="s">
        <v>0</v>
      </c>
      <c r="K148" s="8">
        <f aca="true" t="shared" si="3" ref="K148:L151">K149</f>
        <v>1321000</v>
      </c>
      <c r="L148" s="8">
        <f t="shared" si="3"/>
        <v>1500000</v>
      </c>
      <c r="M148" s="47"/>
    </row>
    <row r="149" spans="1:13" ht="54.75" customHeight="1">
      <c r="A149" s="13"/>
      <c r="B149" s="162" t="s">
        <v>30</v>
      </c>
      <c r="C149" s="162"/>
      <c r="D149" s="162"/>
      <c r="E149" s="162"/>
      <c r="F149" s="163"/>
      <c r="G149" s="25" t="s">
        <v>387</v>
      </c>
      <c r="H149" s="25"/>
      <c r="I149" s="11" t="s">
        <v>320</v>
      </c>
      <c r="J149" s="12" t="s">
        <v>0</v>
      </c>
      <c r="K149" s="3">
        <f t="shared" si="3"/>
        <v>1321000</v>
      </c>
      <c r="L149" s="3">
        <f t="shared" si="3"/>
        <v>1500000</v>
      </c>
      <c r="M149" s="47"/>
    </row>
    <row r="150" spans="1:13" ht="30.75">
      <c r="A150" s="13"/>
      <c r="B150" s="164">
        <v>300</v>
      </c>
      <c r="C150" s="164"/>
      <c r="D150" s="164"/>
      <c r="E150" s="164"/>
      <c r="F150" s="165"/>
      <c r="G150" s="9" t="s">
        <v>350</v>
      </c>
      <c r="H150" s="9"/>
      <c r="I150" s="84" t="s">
        <v>321</v>
      </c>
      <c r="J150" s="12"/>
      <c r="K150" s="3">
        <f t="shared" si="3"/>
        <v>1321000</v>
      </c>
      <c r="L150" s="3">
        <f t="shared" si="3"/>
        <v>1500000</v>
      </c>
      <c r="M150" s="47"/>
    </row>
    <row r="151" spans="1:13" ht="32.25" customHeight="1">
      <c r="A151" s="13"/>
      <c r="B151" s="162" t="s">
        <v>29</v>
      </c>
      <c r="C151" s="162"/>
      <c r="D151" s="162"/>
      <c r="E151" s="162"/>
      <c r="F151" s="163"/>
      <c r="G151" s="25" t="s">
        <v>69</v>
      </c>
      <c r="H151" s="25"/>
      <c r="I151" s="11" t="s">
        <v>322</v>
      </c>
      <c r="J151" s="12"/>
      <c r="K151" s="3">
        <f t="shared" si="3"/>
        <v>1321000</v>
      </c>
      <c r="L151" s="3">
        <f t="shared" si="3"/>
        <v>1500000</v>
      </c>
      <c r="M151" s="47"/>
    </row>
    <row r="152" spans="1:13" ht="21" customHeight="1">
      <c r="A152" s="13"/>
      <c r="B152" s="28"/>
      <c r="C152" s="28"/>
      <c r="D152" s="28"/>
      <c r="E152" s="28"/>
      <c r="F152" s="29"/>
      <c r="G152" s="25" t="s">
        <v>6</v>
      </c>
      <c r="H152" s="25"/>
      <c r="I152" s="11"/>
      <c r="J152" s="12">
        <v>500</v>
      </c>
      <c r="K152" s="3">
        <v>1321000</v>
      </c>
      <c r="L152" s="3">
        <v>1500000</v>
      </c>
      <c r="M152" s="47"/>
    </row>
    <row r="153" spans="1:13" ht="15">
      <c r="A153" s="13"/>
      <c r="B153" s="28"/>
      <c r="C153" s="28"/>
      <c r="D153" s="28"/>
      <c r="E153" s="28"/>
      <c r="F153" s="29"/>
      <c r="G153" s="5" t="s">
        <v>8</v>
      </c>
      <c r="H153" s="5"/>
      <c r="I153" s="6" t="s">
        <v>323</v>
      </c>
      <c r="J153" s="7" t="s">
        <v>0</v>
      </c>
      <c r="K153" s="8">
        <f>K154</f>
        <v>6839000</v>
      </c>
      <c r="L153" s="8">
        <f>L154</f>
        <v>6839000</v>
      </c>
      <c r="M153" s="47"/>
    </row>
    <row r="154" spans="1:13" ht="30.75">
      <c r="A154" s="13"/>
      <c r="B154" s="28"/>
      <c r="C154" s="28"/>
      <c r="D154" s="28"/>
      <c r="E154" s="28"/>
      <c r="F154" s="29"/>
      <c r="G154" s="25" t="s">
        <v>81</v>
      </c>
      <c r="H154" s="25"/>
      <c r="I154" s="11" t="s">
        <v>330</v>
      </c>
      <c r="J154" s="12"/>
      <c r="K154" s="3">
        <f>K155+K156+K157</f>
        <v>6839000</v>
      </c>
      <c r="L154" s="3">
        <f>L155+L156+L157</f>
        <v>6839000</v>
      </c>
      <c r="M154" s="47"/>
    </row>
    <row r="155" spans="1:13" ht="33.75" customHeight="1">
      <c r="A155" s="13"/>
      <c r="B155" s="168">
        <v>600</v>
      </c>
      <c r="C155" s="168"/>
      <c r="D155" s="168"/>
      <c r="E155" s="168"/>
      <c r="F155" s="169"/>
      <c r="G155" s="25" t="s">
        <v>3</v>
      </c>
      <c r="H155" s="25"/>
      <c r="I155" s="11"/>
      <c r="J155" s="12">
        <v>100</v>
      </c>
      <c r="K155" s="3">
        <v>6472600</v>
      </c>
      <c r="L155" s="3">
        <v>6472600</v>
      </c>
      <c r="M155" s="47"/>
    </row>
    <row r="156" spans="1:13" ht="30.75">
      <c r="A156" s="13"/>
      <c r="B156" s="164">
        <v>800</v>
      </c>
      <c r="C156" s="164"/>
      <c r="D156" s="164"/>
      <c r="E156" s="164"/>
      <c r="F156" s="165"/>
      <c r="G156" s="25" t="s">
        <v>2</v>
      </c>
      <c r="H156" s="25"/>
      <c r="I156" s="11"/>
      <c r="J156" s="12">
        <v>200</v>
      </c>
      <c r="K156" s="3">
        <v>356400</v>
      </c>
      <c r="L156" s="3">
        <v>356400</v>
      </c>
      <c r="M156" s="47"/>
    </row>
    <row r="157" spans="1:13" ht="24.75" customHeight="1">
      <c r="A157" s="13"/>
      <c r="B157" s="162" t="s">
        <v>28</v>
      </c>
      <c r="C157" s="162"/>
      <c r="D157" s="162"/>
      <c r="E157" s="162"/>
      <c r="F157" s="163"/>
      <c r="G157" s="25" t="s">
        <v>1</v>
      </c>
      <c r="H157" s="25"/>
      <c r="I157" s="11"/>
      <c r="J157" s="12">
        <v>800</v>
      </c>
      <c r="K157" s="3">
        <v>10000</v>
      </c>
      <c r="L157" s="3">
        <v>10000</v>
      </c>
      <c r="M157" s="47"/>
    </row>
    <row r="158" spans="1:13" ht="15">
      <c r="A158" s="13"/>
      <c r="B158" s="168">
        <v>200</v>
      </c>
      <c r="C158" s="168"/>
      <c r="D158" s="168"/>
      <c r="E158" s="168"/>
      <c r="F158" s="169"/>
      <c r="G158" s="5" t="s">
        <v>74</v>
      </c>
      <c r="H158" s="5"/>
      <c r="I158" s="6" t="s">
        <v>338</v>
      </c>
      <c r="J158" s="12" t="s">
        <v>0</v>
      </c>
      <c r="K158" s="8">
        <f>K159+K161</f>
        <v>14488406</v>
      </c>
      <c r="L158" s="8">
        <f>L159+L161</f>
        <v>14748406</v>
      </c>
      <c r="M158" s="47"/>
    </row>
    <row r="159" spans="1:13" ht="41.25" customHeight="1">
      <c r="A159" s="13"/>
      <c r="B159" s="164">
        <v>300</v>
      </c>
      <c r="C159" s="164"/>
      <c r="D159" s="164"/>
      <c r="E159" s="164"/>
      <c r="F159" s="165"/>
      <c r="G159" s="25" t="s">
        <v>10</v>
      </c>
      <c r="H159" s="25"/>
      <c r="I159" s="11" t="s">
        <v>339</v>
      </c>
      <c r="J159" s="12" t="s">
        <v>0</v>
      </c>
      <c r="K159" s="3">
        <f>K160</f>
        <v>14479000</v>
      </c>
      <c r="L159" s="3">
        <f>L160</f>
        <v>14739000</v>
      </c>
      <c r="M159" s="47"/>
    </row>
    <row r="160" spans="1:13" ht="27.75" customHeight="1">
      <c r="A160" s="13"/>
      <c r="B160" s="28"/>
      <c r="C160" s="28"/>
      <c r="D160" s="28"/>
      <c r="E160" s="28"/>
      <c r="F160" s="29"/>
      <c r="G160" s="25" t="s">
        <v>6</v>
      </c>
      <c r="H160" s="25"/>
      <c r="I160" s="11" t="s">
        <v>0</v>
      </c>
      <c r="J160" s="12">
        <v>500</v>
      </c>
      <c r="K160" s="3">
        <v>14479000</v>
      </c>
      <c r="L160" s="3">
        <v>14739000</v>
      </c>
      <c r="M160" s="47"/>
    </row>
    <row r="161" spans="1:13" ht="31.5" customHeight="1">
      <c r="A161" s="13"/>
      <c r="B161" s="28"/>
      <c r="C161" s="28"/>
      <c r="D161" s="28"/>
      <c r="E161" s="28"/>
      <c r="F161" s="29"/>
      <c r="G161" s="25" t="s">
        <v>406</v>
      </c>
      <c r="H161" s="25"/>
      <c r="I161" s="11" t="s">
        <v>405</v>
      </c>
      <c r="J161" s="12"/>
      <c r="K161" s="3">
        <f>K162</f>
        <v>9406</v>
      </c>
      <c r="L161" s="3">
        <f>L162</f>
        <v>9406</v>
      </c>
      <c r="M161" s="47"/>
    </row>
    <row r="162" spans="1:13" ht="27.75" customHeight="1">
      <c r="A162" s="13"/>
      <c r="B162" s="28"/>
      <c r="C162" s="28"/>
      <c r="D162" s="28"/>
      <c r="E162" s="28"/>
      <c r="F162" s="29"/>
      <c r="G162" s="25" t="s">
        <v>6</v>
      </c>
      <c r="H162" s="25"/>
      <c r="I162" s="11"/>
      <c r="J162" s="12">
        <v>500</v>
      </c>
      <c r="K162" s="3">
        <v>9406</v>
      </c>
      <c r="L162" s="3">
        <v>9406</v>
      </c>
      <c r="M162" s="47"/>
    </row>
    <row r="163" spans="1:13" ht="49.5" customHeight="1">
      <c r="A163" s="13"/>
      <c r="B163" s="28"/>
      <c r="C163" s="28"/>
      <c r="D163" s="28"/>
      <c r="E163" s="28"/>
      <c r="F163" s="29"/>
      <c r="G163" s="5" t="s">
        <v>401</v>
      </c>
      <c r="H163" s="141">
        <v>806</v>
      </c>
      <c r="I163" s="11"/>
      <c r="J163" s="12"/>
      <c r="K163" s="8">
        <f>K164+K201+K210+K215</f>
        <v>86430124</v>
      </c>
      <c r="L163" s="8">
        <f>L164+L201+L210+L215</f>
        <v>86360124</v>
      </c>
      <c r="M163" s="47"/>
    </row>
    <row r="164" spans="1:13" ht="58.5" customHeight="1">
      <c r="A164" s="13"/>
      <c r="B164" s="28"/>
      <c r="C164" s="28"/>
      <c r="D164" s="28"/>
      <c r="E164" s="28"/>
      <c r="F164" s="29"/>
      <c r="G164" s="5" t="s">
        <v>357</v>
      </c>
      <c r="H164" s="5"/>
      <c r="I164" s="6" t="s">
        <v>206</v>
      </c>
      <c r="J164" s="12" t="s">
        <v>0</v>
      </c>
      <c r="K164" s="8">
        <f>K165+K193+K197</f>
        <v>80719474</v>
      </c>
      <c r="L164" s="8">
        <f>L165+L193+L197</f>
        <v>80649474</v>
      </c>
      <c r="M164" s="47"/>
    </row>
    <row r="165" spans="1:13" ht="51.75" customHeight="1">
      <c r="A165" s="13"/>
      <c r="B165" s="28"/>
      <c r="C165" s="28"/>
      <c r="D165" s="28"/>
      <c r="E165" s="28"/>
      <c r="F165" s="29"/>
      <c r="G165" s="5" t="s">
        <v>358</v>
      </c>
      <c r="H165" s="5"/>
      <c r="I165" s="6" t="s">
        <v>207</v>
      </c>
      <c r="J165" s="12"/>
      <c r="K165" s="3">
        <f>K166+K190</f>
        <v>45623814</v>
      </c>
      <c r="L165" s="3">
        <f>L166+L190</f>
        <v>45623814</v>
      </c>
      <c r="M165" s="47"/>
    </row>
    <row r="166" spans="1:13" ht="61.5">
      <c r="A166" s="13"/>
      <c r="B166" s="28"/>
      <c r="C166" s="28"/>
      <c r="D166" s="28"/>
      <c r="E166" s="28"/>
      <c r="F166" s="29"/>
      <c r="G166" s="9" t="s">
        <v>268</v>
      </c>
      <c r="H166" s="9"/>
      <c r="I166" s="84" t="s">
        <v>208</v>
      </c>
      <c r="J166" s="12"/>
      <c r="K166" s="3">
        <f>K167+K169+K171+K175+K178+K181+K184+K187</f>
        <v>43222000</v>
      </c>
      <c r="L166" s="3">
        <f>L167+L169+L171+L175+L178+L181+L184+L187</f>
        <v>43222000</v>
      </c>
      <c r="M166" s="47"/>
    </row>
    <row r="167" spans="1:13" ht="20.25" customHeight="1">
      <c r="A167" s="13"/>
      <c r="B167" s="28"/>
      <c r="C167" s="28"/>
      <c r="D167" s="28"/>
      <c r="E167" s="28"/>
      <c r="F167" s="29"/>
      <c r="G167" s="25" t="s">
        <v>62</v>
      </c>
      <c r="H167" s="25"/>
      <c r="I167" s="11" t="s">
        <v>209</v>
      </c>
      <c r="J167" s="12"/>
      <c r="K167" s="3">
        <f>K168</f>
        <v>900000</v>
      </c>
      <c r="L167" s="3">
        <f>L168</f>
        <v>900000</v>
      </c>
      <c r="M167" s="47"/>
    </row>
    <row r="168" spans="1:13" ht="24.75" customHeight="1">
      <c r="A168" s="13"/>
      <c r="B168" s="28"/>
      <c r="C168" s="28"/>
      <c r="D168" s="28"/>
      <c r="E168" s="28"/>
      <c r="F168" s="29"/>
      <c r="G168" s="25" t="s">
        <v>5</v>
      </c>
      <c r="H168" s="25"/>
      <c r="I168" s="18"/>
      <c r="J168" s="12">
        <v>300</v>
      </c>
      <c r="K168" s="3">
        <v>900000</v>
      </c>
      <c r="L168" s="3">
        <v>900000</v>
      </c>
      <c r="M168" s="47"/>
    </row>
    <row r="169" spans="1:13" ht="39.75" customHeight="1">
      <c r="A169" s="13"/>
      <c r="B169" s="28"/>
      <c r="C169" s="28"/>
      <c r="D169" s="28"/>
      <c r="E169" s="28"/>
      <c r="F169" s="29"/>
      <c r="G169" s="25" t="s">
        <v>63</v>
      </c>
      <c r="H169" s="25"/>
      <c r="I169" s="11" t="s">
        <v>210</v>
      </c>
      <c r="J169" s="12"/>
      <c r="K169" s="3">
        <f>K170</f>
        <v>65000</v>
      </c>
      <c r="L169" s="3">
        <f>L170</f>
        <v>65000</v>
      </c>
      <c r="M169" s="47"/>
    </row>
    <row r="170" spans="1:13" ht="21.75" customHeight="1">
      <c r="A170" s="13"/>
      <c r="B170" s="164">
        <v>800</v>
      </c>
      <c r="C170" s="164"/>
      <c r="D170" s="164"/>
      <c r="E170" s="164"/>
      <c r="F170" s="165"/>
      <c r="G170" s="25" t="s">
        <v>5</v>
      </c>
      <c r="H170" s="25"/>
      <c r="I170" s="30"/>
      <c r="J170" s="12">
        <v>300</v>
      </c>
      <c r="K170" s="3">
        <v>65000</v>
      </c>
      <c r="L170" s="3">
        <v>65000</v>
      </c>
      <c r="M170" s="47"/>
    </row>
    <row r="171" spans="1:13" ht="30.75">
      <c r="A171" s="13"/>
      <c r="B171" s="28"/>
      <c r="C171" s="28"/>
      <c r="D171" s="28"/>
      <c r="E171" s="28"/>
      <c r="F171" s="29"/>
      <c r="G171" s="25" t="s">
        <v>87</v>
      </c>
      <c r="H171" s="25"/>
      <c r="I171" s="11" t="s">
        <v>211</v>
      </c>
      <c r="J171" s="12" t="s">
        <v>0</v>
      </c>
      <c r="K171" s="3">
        <f>K173+K174</f>
        <v>5476000</v>
      </c>
      <c r="L171" s="3">
        <f>L173+L174</f>
        <v>5476000</v>
      </c>
      <c r="M171" s="47"/>
    </row>
    <row r="172" spans="1:13" ht="0" customHeight="1" hidden="1">
      <c r="A172" s="13"/>
      <c r="B172" s="28"/>
      <c r="C172" s="28"/>
      <c r="D172" s="28"/>
      <c r="E172" s="28"/>
      <c r="F172" s="29"/>
      <c r="G172" s="25" t="s">
        <v>185</v>
      </c>
      <c r="H172" s="25"/>
      <c r="I172" s="11"/>
      <c r="J172" s="12">
        <v>200</v>
      </c>
      <c r="K172" s="3"/>
      <c r="L172" s="3">
        <v>126000</v>
      </c>
      <c r="M172" s="47"/>
    </row>
    <row r="173" spans="1:13" ht="38.25" customHeight="1">
      <c r="A173" s="13"/>
      <c r="B173" s="28"/>
      <c r="C173" s="28"/>
      <c r="D173" s="28"/>
      <c r="E173" s="28"/>
      <c r="F173" s="29"/>
      <c r="G173" s="25" t="s">
        <v>2</v>
      </c>
      <c r="H173" s="25"/>
      <c r="I173" s="11" t="s">
        <v>0</v>
      </c>
      <c r="J173" s="12">
        <v>200</v>
      </c>
      <c r="K173" s="3">
        <v>126000</v>
      </c>
      <c r="L173" s="3">
        <v>126000</v>
      </c>
      <c r="M173" s="47"/>
    </row>
    <row r="174" spans="1:13" ht="29.25" customHeight="1">
      <c r="A174" s="13"/>
      <c r="B174" s="29"/>
      <c r="C174" s="151"/>
      <c r="D174" s="151"/>
      <c r="E174" s="151"/>
      <c r="F174" s="151"/>
      <c r="G174" s="25" t="s">
        <v>5</v>
      </c>
      <c r="H174" s="25"/>
      <c r="I174" s="11"/>
      <c r="J174" s="12">
        <v>300</v>
      </c>
      <c r="K174" s="3">
        <v>5350000</v>
      </c>
      <c r="L174" s="3">
        <v>5350000</v>
      </c>
      <c r="M174" s="47"/>
    </row>
    <row r="175" spans="1:13" ht="56.25" customHeight="1">
      <c r="A175" s="13"/>
      <c r="B175" s="171" t="s">
        <v>27</v>
      </c>
      <c r="C175" s="172"/>
      <c r="D175" s="172"/>
      <c r="E175" s="172"/>
      <c r="F175" s="173"/>
      <c r="G175" s="25" t="s">
        <v>91</v>
      </c>
      <c r="H175" s="25"/>
      <c r="I175" s="11" t="s">
        <v>212</v>
      </c>
      <c r="J175" s="12" t="s">
        <v>0</v>
      </c>
      <c r="K175" s="3">
        <f>K177+K176</f>
        <v>7220000</v>
      </c>
      <c r="L175" s="3">
        <f>L177+L176</f>
        <v>7220000</v>
      </c>
      <c r="M175" s="48"/>
    </row>
    <row r="176" spans="1:13" ht="34.5" customHeight="1">
      <c r="A176" s="13"/>
      <c r="B176" s="21"/>
      <c r="C176" s="21"/>
      <c r="D176" s="21"/>
      <c r="E176" s="21"/>
      <c r="F176" s="22"/>
      <c r="G176" s="25" t="s">
        <v>2</v>
      </c>
      <c r="H176" s="25"/>
      <c r="I176" s="11"/>
      <c r="J176" s="12">
        <v>200</v>
      </c>
      <c r="K176" s="3">
        <v>138000</v>
      </c>
      <c r="L176" s="3">
        <v>138000</v>
      </c>
      <c r="M176" s="48"/>
    </row>
    <row r="177" spans="1:13" ht="23.25" customHeight="1">
      <c r="A177" s="13"/>
      <c r="B177" s="166" t="s">
        <v>26</v>
      </c>
      <c r="C177" s="166"/>
      <c r="D177" s="166"/>
      <c r="E177" s="166"/>
      <c r="F177" s="167"/>
      <c r="G177" s="25" t="s">
        <v>5</v>
      </c>
      <c r="H177" s="25"/>
      <c r="I177" s="11" t="s">
        <v>0</v>
      </c>
      <c r="J177" s="12">
        <v>300</v>
      </c>
      <c r="K177" s="3">
        <v>7082000</v>
      </c>
      <c r="L177" s="3">
        <v>7082000</v>
      </c>
      <c r="M177" s="47"/>
    </row>
    <row r="178" spans="1:13" ht="69.75" customHeight="1">
      <c r="A178" s="13"/>
      <c r="B178" s="178" t="s">
        <v>25</v>
      </c>
      <c r="C178" s="178"/>
      <c r="D178" s="178"/>
      <c r="E178" s="178"/>
      <c r="F178" s="179"/>
      <c r="G178" s="98" t="s">
        <v>92</v>
      </c>
      <c r="H178" s="98"/>
      <c r="I178" s="11" t="s">
        <v>216</v>
      </c>
      <c r="J178" s="94" t="s">
        <v>0</v>
      </c>
      <c r="K178" s="95">
        <f>K180+K179</f>
        <v>3998000</v>
      </c>
      <c r="L178" s="95">
        <f>L180+L179</f>
        <v>3998000</v>
      </c>
      <c r="M178" s="47"/>
    </row>
    <row r="179" spans="1:13" ht="35.25" customHeight="1">
      <c r="A179" s="13"/>
      <c r="B179" s="23"/>
      <c r="C179" s="23"/>
      <c r="D179" s="23"/>
      <c r="E179" s="23"/>
      <c r="F179" s="24"/>
      <c r="G179" s="25" t="s">
        <v>2</v>
      </c>
      <c r="H179" s="25"/>
      <c r="I179" s="11"/>
      <c r="J179" s="12">
        <v>200</v>
      </c>
      <c r="K179" s="3">
        <v>106000</v>
      </c>
      <c r="L179" s="3">
        <v>106000</v>
      </c>
      <c r="M179" s="47"/>
    </row>
    <row r="180" spans="1:13" ht="21" customHeight="1">
      <c r="A180" s="13"/>
      <c r="B180" s="23"/>
      <c r="C180" s="23"/>
      <c r="D180" s="23"/>
      <c r="E180" s="23"/>
      <c r="F180" s="24"/>
      <c r="G180" s="25" t="s">
        <v>5</v>
      </c>
      <c r="H180" s="25"/>
      <c r="I180" s="11" t="s">
        <v>0</v>
      </c>
      <c r="J180" s="12">
        <v>300</v>
      </c>
      <c r="K180" s="3">
        <v>3892000</v>
      </c>
      <c r="L180" s="3">
        <v>3892000</v>
      </c>
      <c r="M180" s="47"/>
    </row>
    <row r="181" spans="1:13" ht="36.75" customHeight="1">
      <c r="A181" s="13"/>
      <c r="B181" s="23"/>
      <c r="C181" s="23"/>
      <c r="D181" s="23"/>
      <c r="E181" s="23"/>
      <c r="F181" s="24"/>
      <c r="G181" s="25" t="s">
        <v>93</v>
      </c>
      <c r="H181" s="25"/>
      <c r="I181" s="11" t="s">
        <v>213</v>
      </c>
      <c r="J181" s="12" t="s">
        <v>0</v>
      </c>
      <c r="K181" s="3">
        <f>K183+K182</f>
        <v>14663000</v>
      </c>
      <c r="L181" s="3">
        <f>L183+L182</f>
        <v>14663000</v>
      </c>
      <c r="M181" s="47"/>
    </row>
    <row r="182" spans="1:13" ht="35.25" customHeight="1">
      <c r="A182" s="13"/>
      <c r="B182" s="168" t="s">
        <v>24</v>
      </c>
      <c r="C182" s="168"/>
      <c r="D182" s="168"/>
      <c r="E182" s="168"/>
      <c r="F182" s="169"/>
      <c r="G182" s="25" t="s">
        <v>2</v>
      </c>
      <c r="H182" s="25"/>
      <c r="I182" s="11"/>
      <c r="J182" s="12">
        <v>200</v>
      </c>
      <c r="K182" s="3">
        <v>14663000</v>
      </c>
      <c r="L182" s="3">
        <v>14663000</v>
      </c>
      <c r="M182" s="47"/>
    </row>
    <row r="183" spans="1:13" ht="25.5" customHeight="1">
      <c r="A183" s="13"/>
      <c r="B183" s="26"/>
      <c r="C183" s="26"/>
      <c r="D183" s="26"/>
      <c r="E183" s="26"/>
      <c r="F183" s="27"/>
      <c r="G183" s="25" t="s">
        <v>5</v>
      </c>
      <c r="H183" s="25"/>
      <c r="I183" s="11" t="s">
        <v>0</v>
      </c>
      <c r="J183" s="12">
        <v>300</v>
      </c>
      <c r="K183" s="3"/>
      <c r="L183" s="3"/>
      <c r="M183" s="47"/>
    </row>
    <row r="184" spans="1:13" ht="24.75" customHeight="1">
      <c r="A184" s="13"/>
      <c r="B184" s="168" t="s">
        <v>23</v>
      </c>
      <c r="C184" s="168"/>
      <c r="D184" s="168"/>
      <c r="E184" s="168"/>
      <c r="F184" s="169"/>
      <c r="G184" s="25" t="s">
        <v>95</v>
      </c>
      <c r="H184" s="25"/>
      <c r="I184" s="11" t="s">
        <v>214</v>
      </c>
      <c r="J184" s="12" t="s">
        <v>0</v>
      </c>
      <c r="K184" s="3">
        <f>K186+K185</f>
        <v>3500000</v>
      </c>
      <c r="L184" s="3">
        <f>L186+L185</f>
        <v>3500000</v>
      </c>
      <c r="M184" s="47"/>
    </row>
    <row r="185" spans="1:13" ht="37.5" customHeight="1">
      <c r="A185" s="13"/>
      <c r="B185" s="164">
        <v>500</v>
      </c>
      <c r="C185" s="164"/>
      <c r="D185" s="164"/>
      <c r="E185" s="164"/>
      <c r="F185" s="165"/>
      <c r="G185" s="25" t="s">
        <v>2</v>
      </c>
      <c r="H185" s="25"/>
      <c r="I185" s="11"/>
      <c r="J185" s="12">
        <v>200</v>
      </c>
      <c r="K185" s="3">
        <v>55000</v>
      </c>
      <c r="L185" s="3">
        <v>55000</v>
      </c>
      <c r="M185" s="47"/>
    </row>
    <row r="186" spans="1:13" ht="24.75" customHeight="1">
      <c r="A186" s="13"/>
      <c r="B186" s="28"/>
      <c r="C186" s="28"/>
      <c r="D186" s="28"/>
      <c r="E186" s="28"/>
      <c r="F186" s="29"/>
      <c r="G186" s="25" t="s">
        <v>5</v>
      </c>
      <c r="H186" s="25"/>
      <c r="I186" s="11" t="s">
        <v>0</v>
      </c>
      <c r="J186" s="12">
        <v>300</v>
      </c>
      <c r="K186" s="3">
        <v>3445000</v>
      </c>
      <c r="L186" s="3">
        <v>3445000</v>
      </c>
      <c r="M186" s="47"/>
    </row>
    <row r="187" spans="1:13" ht="34.5" customHeight="1">
      <c r="A187" s="13"/>
      <c r="B187" s="28"/>
      <c r="C187" s="28"/>
      <c r="D187" s="28"/>
      <c r="E187" s="28"/>
      <c r="F187" s="29"/>
      <c r="G187" s="25" t="s">
        <v>96</v>
      </c>
      <c r="H187" s="25"/>
      <c r="I187" s="11" t="s">
        <v>215</v>
      </c>
      <c r="J187" s="12" t="s">
        <v>0</v>
      </c>
      <c r="K187" s="3">
        <f>K189+K188</f>
        <v>7400000</v>
      </c>
      <c r="L187" s="3">
        <f>L189+L188</f>
        <v>7400000</v>
      </c>
      <c r="M187" s="47"/>
    </row>
    <row r="188" spans="1:13" ht="30.75">
      <c r="A188" s="13"/>
      <c r="B188" s="166" t="s">
        <v>22</v>
      </c>
      <c r="C188" s="166"/>
      <c r="D188" s="166"/>
      <c r="E188" s="166"/>
      <c r="F188" s="167"/>
      <c r="G188" s="25" t="s">
        <v>185</v>
      </c>
      <c r="H188" s="25"/>
      <c r="I188" s="11"/>
      <c r="J188" s="12">
        <v>200</v>
      </c>
      <c r="K188" s="3">
        <v>100000</v>
      </c>
      <c r="L188" s="3">
        <v>100000</v>
      </c>
      <c r="M188" s="47"/>
    </row>
    <row r="189" spans="1:13" ht="21" customHeight="1">
      <c r="A189" s="13"/>
      <c r="B189" s="178" t="s">
        <v>21</v>
      </c>
      <c r="C189" s="178"/>
      <c r="D189" s="178"/>
      <c r="E189" s="178"/>
      <c r="F189" s="179"/>
      <c r="G189" s="25" t="s">
        <v>5</v>
      </c>
      <c r="H189" s="25"/>
      <c r="I189" s="11" t="s">
        <v>0</v>
      </c>
      <c r="J189" s="12">
        <v>300</v>
      </c>
      <c r="K189" s="3">
        <v>7300000</v>
      </c>
      <c r="L189" s="3">
        <v>7300000</v>
      </c>
      <c r="M189" s="47"/>
    </row>
    <row r="190" spans="1:13" ht="60.75" customHeight="1">
      <c r="A190" s="13"/>
      <c r="B190" s="23"/>
      <c r="C190" s="23"/>
      <c r="D190" s="23"/>
      <c r="E190" s="23"/>
      <c r="F190" s="24"/>
      <c r="G190" s="9" t="s">
        <v>220</v>
      </c>
      <c r="H190" s="9"/>
      <c r="I190" s="84" t="s">
        <v>217</v>
      </c>
      <c r="J190" s="12"/>
      <c r="K190" s="3">
        <f>K191</f>
        <v>2401814</v>
      </c>
      <c r="L190" s="3">
        <f>L191</f>
        <v>2401814</v>
      </c>
      <c r="M190" s="47"/>
    </row>
    <row r="191" spans="1:13" ht="30.75">
      <c r="A191" s="13"/>
      <c r="B191" s="23"/>
      <c r="C191" s="23"/>
      <c r="D191" s="23"/>
      <c r="E191" s="23"/>
      <c r="F191" s="24"/>
      <c r="G191" s="25" t="s">
        <v>219</v>
      </c>
      <c r="H191" s="25"/>
      <c r="I191" s="11" t="s">
        <v>218</v>
      </c>
      <c r="J191" s="12"/>
      <c r="K191" s="3">
        <f>K192</f>
        <v>2401814</v>
      </c>
      <c r="L191" s="3">
        <f>L192</f>
        <v>2401814</v>
      </c>
      <c r="M191" s="47"/>
    </row>
    <row r="192" spans="1:13" ht="22.5" customHeight="1">
      <c r="A192" s="13"/>
      <c r="B192" s="23"/>
      <c r="C192" s="23"/>
      <c r="D192" s="23"/>
      <c r="E192" s="23"/>
      <c r="F192" s="24"/>
      <c r="G192" s="25" t="s">
        <v>5</v>
      </c>
      <c r="H192" s="25"/>
      <c r="I192" s="11"/>
      <c r="J192" s="12">
        <v>300</v>
      </c>
      <c r="K192" s="3">
        <v>2401814</v>
      </c>
      <c r="L192" s="3">
        <v>2401814</v>
      </c>
      <c r="M192" s="47"/>
    </row>
    <row r="193" spans="1:13" ht="49.5" customHeight="1">
      <c r="A193" s="13"/>
      <c r="B193" s="21"/>
      <c r="C193" s="21"/>
      <c r="D193" s="21"/>
      <c r="E193" s="21"/>
      <c r="F193" s="22"/>
      <c r="G193" s="5" t="s">
        <v>359</v>
      </c>
      <c r="H193" s="5"/>
      <c r="I193" s="6" t="s">
        <v>221</v>
      </c>
      <c r="J193" s="12" t="s">
        <v>0</v>
      </c>
      <c r="K193" s="3">
        <f aca="true" t="shared" si="4" ref="K193:L195">K194</f>
        <v>35010660</v>
      </c>
      <c r="L193" s="3">
        <f t="shared" si="4"/>
        <v>35010660</v>
      </c>
      <c r="M193" s="47"/>
    </row>
    <row r="194" spans="1:13" ht="40.5" customHeight="1">
      <c r="A194" s="13"/>
      <c r="B194" s="21"/>
      <c r="C194" s="21"/>
      <c r="D194" s="21"/>
      <c r="E194" s="21"/>
      <c r="F194" s="22"/>
      <c r="G194" s="9" t="s">
        <v>224</v>
      </c>
      <c r="H194" s="9"/>
      <c r="I194" s="84" t="s">
        <v>222</v>
      </c>
      <c r="J194" s="12"/>
      <c r="K194" s="3">
        <f t="shared" si="4"/>
        <v>35010660</v>
      </c>
      <c r="L194" s="3">
        <f t="shared" si="4"/>
        <v>35010660</v>
      </c>
      <c r="M194" s="47"/>
    </row>
    <row r="195" spans="1:13" ht="40.5" customHeight="1">
      <c r="A195" s="13"/>
      <c r="B195" s="21"/>
      <c r="C195" s="21"/>
      <c r="D195" s="21"/>
      <c r="E195" s="21"/>
      <c r="F195" s="22"/>
      <c r="G195" s="25" t="s">
        <v>94</v>
      </c>
      <c r="H195" s="25"/>
      <c r="I195" s="11" t="s">
        <v>223</v>
      </c>
      <c r="J195" s="12"/>
      <c r="K195" s="3">
        <f t="shared" si="4"/>
        <v>35010660</v>
      </c>
      <c r="L195" s="3">
        <f t="shared" si="4"/>
        <v>35010660</v>
      </c>
      <c r="M195" s="47"/>
    </row>
    <row r="196" spans="1:13" ht="43.5" customHeight="1">
      <c r="A196" s="13"/>
      <c r="B196" s="21"/>
      <c r="C196" s="21"/>
      <c r="D196" s="21"/>
      <c r="E196" s="21"/>
      <c r="F196" s="22"/>
      <c r="G196" s="25" t="s">
        <v>4</v>
      </c>
      <c r="H196" s="25"/>
      <c r="I196" s="17"/>
      <c r="J196" s="12">
        <v>600</v>
      </c>
      <c r="K196" s="3">
        <v>35010660</v>
      </c>
      <c r="L196" s="3">
        <v>35010660</v>
      </c>
      <c r="M196" s="47"/>
    </row>
    <row r="197" spans="1:13" ht="66" customHeight="1">
      <c r="A197" s="13"/>
      <c r="B197" s="23"/>
      <c r="C197" s="23"/>
      <c r="D197" s="23"/>
      <c r="E197" s="23"/>
      <c r="F197" s="24"/>
      <c r="G197" s="5" t="s">
        <v>360</v>
      </c>
      <c r="H197" s="5"/>
      <c r="I197" s="6" t="s">
        <v>225</v>
      </c>
      <c r="J197" s="12"/>
      <c r="K197" s="3">
        <f aca="true" t="shared" si="5" ref="K197:L199">K198</f>
        <v>85000</v>
      </c>
      <c r="L197" s="3">
        <f t="shared" si="5"/>
        <v>15000</v>
      </c>
      <c r="M197" s="48"/>
    </row>
    <row r="198" spans="1:13" ht="46.5">
      <c r="A198" s="13"/>
      <c r="B198" s="168" t="s">
        <v>20</v>
      </c>
      <c r="C198" s="168"/>
      <c r="D198" s="168"/>
      <c r="E198" s="168"/>
      <c r="F198" s="169"/>
      <c r="G198" s="9" t="s">
        <v>227</v>
      </c>
      <c r="H198" s="9"/>
      <c r="I198" s="84" t="s">
        <v>226</v>
      </c>
      <c r="J198" s="12"/>
      <c r="K198" s="3">
        <f t="shared" si="5"/>
        <v>85000</v>
      </c>
      <c r="L198" s="3">
        <f t="shared" si="5"/>
        <v>15000</v>
      </c>
      <c r="M198" s="47"/>
    </row>
    <row r="199" spans="1:13" ht="46.5">
      <c r="A199" s="13"/>
      <c r="B199" s="28"/>
      <c r="C199" s="28"/>
      <c r="D199" s="28"/>
      <c r="E199" s="28"/>
      <c r="F199" s="29"/>
      <c r="G199" s="25" t="s">
        <v>361</v>
      </c>
      <c r="H199" s="25"/>
      <c r="I199" s="11" t="s">
        <v>228</v>
      </c>
      <c r="J199" s="12"/>
      <c r="K199" s="3">
        <f t="shared" si="5"/>
        <v>85000</v>
      </c>
      <c r="L199" s="3">
        <f t="shared" si="5"/>
        <v>15000</v>
      </c>
      <c r="M199" s="47"/>
    </row>
    <row r="200" spans="1:13" s="104" customFormat="1" ht="39.75" customHeight="1">
      <c r="A200" s="100"/>
      <c r="B200" s="101"/>
      <c r="C200" s="101"/>
      <c r="D200" s="101"/>
      <c r="E200" s="101"/>
      <c r="F200" s="102"/>
      <c r="G200" s="25" t="s">
        <v>2</v>
      </c>
      <c r="H200" s="25"/>
      <c r="I200" s="11"/>
      <c r="J200" s="12">
        <v>200</v>
      </c>
      <c r="K200" s="3">
        <v>85000</v>
      </c>
      <c r="L200" s="3">
        <v>15000</v>
      </c>
      <c r="M200" s="103"/>
    </row>
    <row r="201" spans="1:13" s="104" customFormat="1" ht="46.5" customHeight="1">
      <c r="A201" s="100"/>
      <c r="B201" s="101"/>
      <c r="C201" s="101"/>
      <c r="D201" s="101"/>
      <c r="E201" s="101"/>
      <c r="F201" s="102"/>
      <c r="G201" s="71" t="s">
        <v>365</v>
      </c>
      <c r="H201" s="71"/>
      <c r="I201" s="6" t="s">
        <v>235</v>
      </c>
      <c r="J201" s="69"/>
      <c r="K201" s="73">
        <f>K202</f>
        <v>92750</v>
      </c>
      <c r="L201" s="73">
        <f>L202</f>
        <v>92750</v>
      </c>
      <c r="M201" s="103"/>
    </row>
    <row r="202" spans="1:13" s="104" customFormat="1" ht="41.25" customHeight="1">
      <c r="A202" s="100"/>
      <c r="B202" s="101"/>
      <c r="C202" s="101"/>
      <c r="D202" s="101"/>
      <c r="E202" s="101"/>
      <c r="F202" s="102"/>
      <c r="G202" s="68" t="s">
        <v>366</v>
      </c>
      <c r="H202" s="68"/>
      <c r="I202" s="11" t="s">
        <v>236</v>
      </c>
      <c r="J202" s="69"/>
      <c r="K202" s="70">
        <f>K203</f>
        <v>92750</v>
      </c>
      <c r="L202" s="70">
        <f>L203</f>
        <v>92750</v>
      </c>
      <c r="M202" s="103"/>
    </row>
    <row r="203" spans="1:13" s="104" customFormat="1" ht="45.75" customHeight="1">
      <c r="A203" s="100"/>
      <c r="B203" s="101"/>
      <c r="C203" s="101"/>
      <c r="D203" s="101"/>
      <c r="E203" s="101"/>
      <c r="F203" s="102"/>
      <c r="G203" s="106" t="s">
        <v>238</v>
      </c>
      <c r="H203" s="106"/>
      <c r="I203" s="84" t="s">
        <v>237</v>
      </c>
      <c r="J203" s="75"/>
      <c r="K203" s="76">
        <f>K204+K208</f>
        <v>92750</v>
      </c>
      <c r="L203" s="76">
        <f>L204+L208</f>
        <v>92750</v>
      </c>
      <c r="M203" s="103"/>
    </row>
    <row r="204" spans="1:13" s="104" customFormat="1" ht="37.5" customHeight="1">
      <c r="A204" s="100"/>
      <c r="B204" s="101"/>
      <c r="C204" s="101"/>
      <c r="D204" s="101"/>
      <c r="E204" s="101"/>
      <c r="F204" s="102"/>
      <c r="G204" s="74" t="s">
        <v>367</v>
      </c>
      <c r="H204" s="74"/>
      <c r="I204" s="11" t="s">
        <v>239</v>
      </c>
      <c r="J204" s="75"/>
      <c r="K204" s="76">
        <f>K205</f>
        <v>87000</v>
      </c>
      <c r="L204" s="76">
        <f>L205+L206+L207</f>
        <v>87000</v>
      </c>
      <c r="M204" s="103"/>
    </row>
    <row r="205" spans="1:13" ht="39" customHeight="1">
      <c r="A205" s="13"/>
      <c r="B205" s="28"/>
      <c r="C205" s="28"/>
      <c r="D205" s="28"/>
      <c r="E205" s="28"/>
      <c r="F205" s="29"/>
      <c r="G205" s="68" t="s">
        <v>2</v>
      </c>
      <c r="H205" s="68"/>
      <c r="I205" s="69"/>
      <c r="J205" s="69">
        <v>200</v>
      </c>
      <c r="K205" s="70">
        <v>87000</v>
      </c>
      <c r="L205" s="70">
        <v>87000</v>
      </c>
      <c r="M205" s="47"/>
    </row>
    <row r="206" spans="1:13" ht="21.75" customHeight="1">
      <c r="A206" s="13"/>
      <c r="B206" s="28"/>
      <c r="C206" s="28"/>
      <c r="D206" s="28"/>
      <c r="E206" s="28"/>
      <c r="F206" s="29"/>
      <c r="G206" s="68" t="s">
        <v>5</v>
      </c>
      <c r="H206" s="68"/>
      <c r="I206" s="69"/>
      <c r="J206" s="69">
        <v>300</v>
      </c>
      <c r="K206" s="70"/>
      <c r="L206" s="70"/>
      <c r="M206" s="47"/>
    </row>
    <row r="207" spans="1:13" ht="42.75" customHeight="1">
      <c r="A207" s="13"/>
      <c r="B207" s="28"/>
      <c r="C207" s="28"/>
      <c r="D207" s="28"/>
      <c r="E207" s="28"/>
      <c r="F207" s="29"/>
      <c r="G207" s="68" t="s">
        <v>4</v>
      </c>
      <c r="H207" s="68"/>
      <c r="I207" s="69"/>
      <c r="J207" s="69">
        <v>600</v>
      </c>
      <c r="K207" s="70"/>
      <c r="L207" s="70">
        <v>0</v>
      </c>
      <c r="M207" s="47"/>
    </row>
    <row r="208" spans="1:13" ht="40.5" customHeight="1">
      <c r="A208" s="13"/>
      <c r="B208" s="28"/>
      <c r="C208" s="28"/>
      <c r="D208" s="28"/>
      <c r="E208" s="28"/>
      <c r="F208" s="29"/>
      <c r="G208" s="68" t="s">
        <v>99</v>
      </c>
      <c r="H208" s="68"/>
      <c r="I208" s="11" t="s">
        <v>240</v>
      </c>
      <c r="J208" s="69"/>
      <c r="K208" s="70">
        <f>K209</f>
        <v>5750</v>
      </c>
      <c r="L208" s="70">
        <f>L209</f>
        <v>5750</v>
      </c>
      <c r="M208" s="47"/>
    </row>
    <row r="209" spans="1:13" s="104" customFormat="1" ht="34.5" customHeight="1">
      <c r="A209" s="100"/>
      <c r="B209" s="176" t="s">
        <v>19</v>
      </c>
      <c r="C209" s="176"/>
      <c r="D209" s="176"/>
      <c r="E209" s="176"/>
      <c r="F209" s="177"/>
      <c r="G209" s="68" t="s">
        <v>2</v>
      </c>
      <c r="H209" s="68"/>
      <c r="I209" s="69"/>
      <c r="J209" s="69">
        <v>200</v>
      </c>
      <c r="K209" s="70">
        <v>5750</v>
      </c>
      <c r="L209" s="70">
        <v>5750</v>
      </c>
      <c r="M209" s="103"/>
    </row>
    <row r="210" spans="1:13" s="104" customFormat="1" ht="53.25" customHeight="1">
      <c r="A210" s="100"/>
      <c r="B210" s="138"/>
      <c r="C210" s="138"/>
      <c r="D210" s="138"/>
      <c r="E210" s="138"/>
      <c r="F210" s="139"/>
      <c r="G210" s="143" t="s">
        <v>382</v>
      </c>
      <c r="H210" s="83"/>
      <c r="I210" s="6" t="s">
        <v>302</v>
      </c>
      <c r="J210" s="7" t="s">
        <v>0</v>
      </c>
      <c r="K210" s="8">
        <f aca="true" t="shared" si="6" ref="K210:L213">K211</f>
        <v>8000</v>
      </c>
      <c r="L210" s="8">
        <f t="shared" si="6"/>
        <v>8000</v>
      </c>
      <c r="M210" s="103"/>
    </row>
    <row r="211" spans="1:13" s="104" customFormat="1" ht="66" customHeight="1">
      <c r="A211" s="100"/>
      <c r="B211" s="138"/>
      <c r="C211" s="138"/>
      <c r="D211" s="138"/>
      <c r="E211" s="138"/>
      <c r="F211" s="139"/>
      <c r="G211" s="83" t="s">
        <v>383</v>
      </c>
      <c r="H211" s="83"/>
      <c r="I211" s="6" t="s">
        <v>303</v>
      </c>
      <c r="J211" s="12" t="s">
        <v>0</v>
      </c>
      <c r="K211" s="3">
        <f t="shared" si="6"/>
        <v>8000</v>
      </c>
      <c r="L211" s="3">
        <f t="shared" si="6"/>
        <v>8000</v>
      </c>
      <c r="M211" s="103"/>
    </row>
    <row r="212" spans="1:13" s="104" customFormat="1" ht="46.5">
      <c r="A212" s="100"/>
      <c r="B212" s="180" t="s">
        <v>18</v>
      </c>
      <c r="C212" s="180"/>
      <c r="D212" s="180"/>
      <c r="E212" s="180"/>
      <c r="F212" s="181"/>
      <c r="G212" s="9" t="s">
        <v>312</v>
      </c>
      <c r="H212" s="9"/>
      <c r="I212" s="84" t="s">
        <v>311</v>
      </c>
      <c r="J212" s="12"/>
      <c r="K212" s="3">
        <f t="shared" si="6"/>
        <v>8000</v>
      </c>
      <c r="L212" s="3">
        <f t="shared" si="6"/>
        <v>8000</v>
      </c>
      <c r="M212" s="107"/>
    </row>
    <row r="213" spans="1:13" s="104" customFormat="1" ht="78" customHeight="1">
      <c r="A213" s="100"/>
      <c r="B213" s="174">
        <v>200</v>
      </c>
      <c r="C213" s="174"/>
      <c r="D213" s="174"/>
      <c r="E213" s="174"/>
      <c r="F213" s="175"/>
      <c r="G213" s="68" t="s">
        <v>101</v>
      </c>
      <c r="H213" s="68"/>
      <c r="I213" s="11" t="s">
        <v>314</v>
      </c>
      <c r="J213" s="12" t="s">
        <v>0</v>
      </c>
      <c r="K213" s="3">
        <f t="shared" si="6"/>
        <v>8000</v>
      </c>
      <c r="L213" s="3">
        <f t="shared" si="6"/>
        <v>8000</v>
      </c>
      <c r="M213" s="103"/>
    </row>
    <row r="214" spans="1:13" ht="21.75" customHeight="1">
      <c r="A214" s="13"/>
      <c r="B214" s="28"/>
      <c r="C214" s="28"/>
      <c r="D214" s="28"/>
      <c r="E214" s="28"/>
      <c r="F214" s="29"/>
      <c r="G214" s="25" t="s">
        <v>5</v>
      </c>
      <c r="H214" s="131"/>
      <c r="I214" s="59" t="s">
        <v>0</v>
      </c>
      <c r="J214" s="77">
        <v>300</v>
      </c>
      <c r="K214" s="78">
        <v>8000</v>
      </c>
      <c r="L214" s="78">
        <v>8000</v>
      </c>
      <c r="M214" s="47"/>
    </row>
    <row r="215" spans="1:13" ht="24.75" customHeight="1">
      <c r="A215" s="13"/>
      <c r="B215" s="28"/>
      <c r="C215" s="28"/>
      <c r="D215" s="28"/>
      <c r="E215" s="28"/>
      <c r="F215" s="29"/>
      <c r="G215" s="71" t="s">
        <v>8</v>
      </c>
      <c r="H215" s="68"/>
      <c r="I215" s="6" t="s">
        <v>323</v>
      </c>
      <c r="J215" s="69"/>
      <c r="K215" s="73">
        <f>K216</f>
        <v>5609900</v>
      </c>
      <c r="L215" s="73">
        <f>L216</f>
        <v>5609900</v>
      </c>
      <c r="M215" s="47"/>
    </row>
    <row r="216" spans="1:13" s="104" customFormat="1" ht="54" customHeight="1">
      <c r="A216" s="100"/>
      <c r="B216" s="180" t="s">
        <v>17</v>
      </c>
      <c r="C216" s="180"/>
      <c r="D216" s="180"/>
      <c r="E216" s="180"/>
      <c r="F216" s="181"/>
      <c r="G216" s="25" t="s">
        <v>78</v>
      </c>
      <c r="H216" s="25"/>
      <c r="I216" s="11" t="s">
        <v>337</v>
      </c>
      <c r="J216" s="12" t="s">
        <v>0</v>
      </c>
      <c r="K216" s="3">
        <f>K217+K218+K219</f>
        <v>5609900</v>
      </c>
      <c r="L216" s="3">
        <f>L217+L218+L219</f>
        <v>5609900</v>
      </c>
      <c r="M216" s="103"/>
    </row>
    <row r="217" spans="1:13" s="104" customFormat="1" ht="34.5" customHeight="1">
      <c r="A217" s="100"/>
      <c r="B217" s="110"/>
      <c r="C217" s="110"/>
      <c r="D217" s="110"/>
      <c r="E217" s="110"/>
      <c r="F217" s="111"/>
      <c r="G217" s="25" t="s">
        <v>3</v>
      </c>
      <c r="H217" s="25"/>
      <c r="I217" s="11" t="s">
        <v>79</v>
      </c>
      <c r="J217" s="12">
        <v>100</v>
      </c>
      <c r="K217" s="3">
        <v>4693900</v>
      </c>
      <c r="L217" s="3">
        <v>4693900</v>
      </c>
      <c r="M217" s="103"/>
    </row>
    <row r="218" spans="1:13" s="104" customFormat="1" ht="42" customHeight="1">
      <c r="A218" s="100"/>
      <c r="B218" s="174" t="s">
        <v>16</v>
      </c>
      <c r="C218" s="174"/>
      <c r="D218" s="174"/>
      <c r="E218" s="174"/>
      <c r="F218" s="175"/>
      <c r="G218" s="25" t="s">
        <v>2</v>
      </c>
      <c r="H218" s="25"/>
      <c r="I218" s="11"/>
      <c r="J218" s="12">
        <v>200</v>
      </c>
      <c r="K218" s="3">
        <v>913000</v>
      </c>
      <c r="L218" s="3">
        <v>913000</v>
      </c>
      <c r="M218" s="103"/>
    </row>
    <row r="219" spans="1:13" s="104" customFormat="1" ht="32.25" customHeight="1">
      <c r="A219" s="100"/>
      <c r="B219" s="108"/>
      <c r="C219" s="108"/>
      <c r="D219" s="108"/>
      <c r="E219" s="108"/>
      <c r="F219" s="109"/>
      <c r="G219" s="25" t="s">
        <v>1</v>
      </c>
      <c r="H219" s="25"/>
      <c r="I219" s="11"/>
      <c r="J219" s="12">
        <v>800</v>
      </c>
      <c r="K219" s="3">
        <v>3000</v>
      </c>
      <c r="L219" s="3">
        <v>3000</v>
      </c>
      <c r="M219" s="103"/>
    </row>
    <row r="220" spans="1:13" s="104" customFormat="1" ht="37.5" customHeight="1">
      <c r="A220" s="100"/>
      <c r="B220" s="108"/>
      <c r="C220" s="108"/>
      <c r="D220" s="108"/>
      <c r="E220" s="108"/>
      <c r="F220" s="109"/>
      <c r="G220" s="71" t="s">
        <v>402</v>
      </c>
      <c r="H220" s="147">
        <v>807</v>
      </c>
      <c r="I220" s="69"/>
      <c r="J220" s="69"/>
      <c r="K220" s="73">
        <f>K226+K233+K242+K247+K252+K260+K265+K282+K287+K301+K313+K221</f>
        <v>66258093</v>
      </c>
      <c r="L220" s="73">
        <f>L226+L233+L242+L247+L252+L260+L265+L282+L287+L301+L313+L221</f>
        <v>66752793</v>
      </c>
      <c r="M220" s="103"/>
    </row>
    <row r="221" spans="1:13" ht="57" customHeight="1">
      <c r="A221" s="13"/>
      <c r="B221" s="168" t="s">
        <v>15</v>
      </c>
      <c r="C221" s="168"/>
      <c r="D221" s="168"/>
      <c r="E221" s="168"/>
      <c r="F221" s="169"/>
      <c r="G221" s="5" t="s">
        <v>357</v>
      </c>
      <c r="H221" s="5"/>
      <c r="I221" s="6" t="s">
        <v>206</v>
      </c>
      <c r="J221" s="12" t="s">
        <v>0</v>
      </c>
      <c r="K221" s="8">
        <f aca="true" t="shared" si="7" ref="K221:L224">K222</f>
        <v>233000</v>
      </c>
      <c r="L221" s="8">
        <f t="shared" si="7"/>
        <v>280000</v>
      </c>
      <c r="M221" s="47"/>
    </row>
    <row r="222" spans="1:13" ht="58.5" customHeight="1">
      <c r="A222" s="13"/>
      <c r="B222" s="164">
        <v>200</v>
      </c>
      <c r="C222" s="164"/>
      <c r="D222" s="164"/>
      <c r="E222" s="164"/>
      <c r="F222" s="165"/>
      <c r="G222" s="25" t="s">
        <v>359</v>
      </c>
      <c r="H222" s="5"/>
      <c r="I222" s="11" t="s">
        <v>221</v>
      </c>
      <c r="J222" s="12" t="s">
        <v>0</v>
      </c>
      <c r="K222" s="3">
        <f t="shared" si="7"/>
        <v>233000</v>
      </c>
      <c r="L222" s="3">
        <f t="shared" si="7"/>
        <v>280000</v>
      </c>
      <c r="M222" s="47"/>
    </row>
    <row r="223" spans="1:13" ht="40.5" customHeight="1">
      <c r="A223" s="13"/>
      <c r="B223" s="166" t="s">
        <v>14</v>
      </c>
      <c r="C223" s="166"/>
      <c r="D223" s="166"/>
      <c r="E223" s="166"/>
      <c r="F223" s="167"/>
      <c r="G223" s="9" t="s">
        <v>422</v>
      </c>
      <c r="H223" s="9"/>
      <c r="I223" s="84" t="s">
        <v>423</v>
      </c>
      <c r="J223" s="12"/>
      <c r="K223" s="3">
        <f t="shared" si="7"/>
        <v>233000</v>
      </c>
      <c r="L223" s="3">
        <f t="shared" si="7"/>
        <v>280000</v>
      </c>
      <c r="M223" s="47"/>
    </row>
    <row r="224" spans="1:13" ht="50.25" customHeight="1">
      <c r="A224" s="13"/>
      <c r="B224" s="178" t="s">
        <v>13</v>
      </c>
      <c r="C224" s="178"/>
      <c r="D224" s="178"/>
      <c r="E224" s="178"/>
      <c r="F224" s="179"/>
      <c r="G224" s="34" t="s">
        <v>424</v>
      </c>
      <c r="H224" s="34"/>
      <c r="I224" s="11" t="s">
        <v>425</v>
      </c>
      <c r="J224" s="12"/>
      <c r="K224" s="3">
        <f t="shared" si="7"/>
        <v>233000</v>
      </c>
      <c r="L224" s="3">
        <f t="shared" si="7"/>
        <v>280000</v>
      </c>
      <c r="M224" s="47"/>
    </row>
    <row r="225" spans="1:13" ht="27" customHeight="1">
      <c r="A225" s="13"/>
      <c r="B225" s="23"/>
      <c r="C225" s="23"/>
      <c r="D225" s="23"/>
      <c r="E225" s="23"/>
      <c r="F225" s="24"/>
      <c r="G225" s="25" t="s">
        <v>1</v>
      </c>
      <c r="H225" s="25"/>
      <c r="I225" s="17"/>
      <c r="J225" s="12">
        <v>800</v>
      </c>
      <c r="K225" s="3">
        <v>233000</v>
      </c>
      <c r="L225" s="3">
        <v>280000</v>
      </c>
      <c r="M225" s="47"/>
    </row>
    <row r="226" spans="1:13" ht="42" customHeight="1">
      <c r="A226" s="13"/>
      <c r="B226" s="168" t="s">
        <v>12</v>
      </c>
      <c r="C226" s="168"/>
      <c r="D226" s="168"/>
      <c r="E226" s="168"/>
      <c r="F226" s="169"/>
      <c r="G226" s="71" t="s">
        <v>365</v>
      </c>
      <c r="H226" s="71"/>
      <c r="I226" s="6" t="s">
        <v>235</v>
      </c>
      <c r="J226" s="69"/>
      <c r="K226" s="73">
        <f aca="true" t="shared" si="8" ref="K226:L228">K227</f>
        <v>28500</v>
      </c>
      <c r="L226" s="73">
        <f t="shared" si="8"/>
        <v>28500</v>
      </c>
      <c r="M226" s="47"/>
    </row>
    <row r="227" spans="1:13" ht="39.75" customHeight="1">
      <c r="A227" s="13"/>
      <c r="B227" s="168">
        <v>200</v>
      </c>
      <c r="C227" s="168"/>
      <c r="D227" s="168"/>
      <c r="E227" s="168"/>
      <c r="F227" s="169"/>
      <c r="G227" s="68" t="s">
        <v>366</v>
      </c>
      <c r="H227" s="68"/>
      <c r="I227" s="11" t="s">
        <v>236</v>
      </c>
      <c r="J227" s="69"/>
      <c r="K227" s="70">
        <f t="shared" si="8"/>
        <v>28500</v>
      </c>
      <c r="L227" s="70">
        <f t="shared" si="8"/>
        <v>28500</v>
      </c>
      <c r="M227" s="47"/>
    </row>
    <row r="228" spans="1:13" ht="30.75">
      <c r="A228" s="13"/>
      <c r="B228" s="162" t="s">
        <v>11</v>
      </c>
      <c r="C228" s="162"/>
      <c r="D228" s="162"/>
      <c r="E228" s="162"/>
      <c r="F228" s="163"/>
      <c r="G228" s="106" t="s">
        <v>238</v>
      </c>
      <c r="H228" s="106"/>
      <c r="I228" s="84" t="s">
        <v>237</v>
      </c>
      <c r="J228" s="75"/>
      <c r="K228" s="76">
        <f t="shared" si="8"/>
        <v>28500</v>
      </c>
      <c r="L228" s="76">
        <f t="shared" si="8"/>
        <v>28500</v>
      </c>
      <c r="M228" s="47"/>
    </row>
    <row r="229" spans="1:13" ht="38.25" customHeight="1">
      <c r="A229" s="13"/>
      <c r="B229" s="28"/>
      <c r="C229" s="28"/>
      <c r="D229" s="28"/>
      <c r="E229" s="28"/>
      <c r="F229" s="29"/>
      <c r="G229" s="74" t="s">
        <v>367</v>
      </c>
      <c r="H229" s="74"/>
      <c r="I229" s="11" t="s">
        <v>239</v>
      </c>
      <c r="J229" s="75"/>
      <c r="K229" s="76">
        <f>K230</f>
        <v>28500</v>
      </c>
      <c r="L229" s="76">
        <f>L230+L231+L232</f>
        <v>28500</v>
      </c>
      <c r="M229" s="47"/>
    </row>
    <row r="230" spans="1:13" ht="42.75" customHeight="1">
      <c r="A230" s="13"/>
      <c r="B230" s="28"/>
      <c r="C230" s="28"/>
      <c r="D230" s="28"/>
      <c r="E230" s="28"/>
      <c r="F230" s="29"/>
      <c r="G230" s="68" t="s">
        <v>2</v>
      </c>
      <c r="H230" s="68"/>
      <c r="I230" s="69"/>
      <c r="J230" s="69">
        <v>200</v>
      </c>
      <c r="K230" s="70">
        <v>28500</v>
      </c>
      <c r="L230" s="70">
        <v>28500</v>
      </c>
      <c r="M230" s="47"/>
    </row>
    <row r="231" spans="1:13" ht="25.5" customHeight="1">
      <c r="A231" s="13"/>
      <c r="B231" s="28"/>
      <c r="C231" s="28"/>
      <c r="D231" s="28"/>
      <c r="E231" s="28"/>
      <c r="F231" s="29"/>
      <c r="G231" s="68" t="s">
        <v>5</v>
      </c>
      <c r="H231" s="68"/>
      <c r="I231" s="69"/>
      <c r="J231" s="69">
        <v>300</v>
      </c>
      <c r="K231" s="70"/>
      <c r="L231" s="70"/>
      <c r="M231" s="47"/>
    </row>
    <row r="232" spans="1:13" ht="39" customHeight="1">
      <c r="A232" s="13"/>
      <c r="B232" s="28"/>
      <c r="C232" s="28"/>
      <c r="D232" s="28"/>
      <c r="E232" s="28"/>
      <c r="F232" s="29"/>
      <c r="G232" s="68" t="s">
        <v>4</v>
      </c>
      <c r="H232" s="68"/>
      <c r="I232" s="69"/>
      <c r="J232" s="69">
        <v>600</v>
      </c>
      <c r="K232" s="70"/>
      <c r="L232" s="70">
        <v>0</v>
      </c>
      <c r="M232" s="47"/>
    </row>
    <row r="233" spans="1:13" ht="76.5" customHeight="1">
      <c r="A233" s="13"/>
      <c r="B233" s="28"/>
      <c r="C233" s="28"/>
      <c r="D233" s="28"/>
      <c r="E233" s="28"/>
      <c r="F233" s="29"/>
      <c r="G233" s="65" t="s">
        <v>368</v>
      </c>
      <c r="H233" s="65"/>
      <c r="I233" s="6" t="s">
        <v>241</v>
      </c>
      <c r="J233" s="66" t="s">
        <v>0</v>
      </c>
      <c r="K233" s="67">
        <f>K234+K238</f>
        <v>67000</v>
      </c>
      <c r="L233" s="67">
        <f>L234+L238</f>
        <v>72000</v>
      </c>
      <c r="M233" s="47"/>
    </row>
    <row r="234" spans="1:13" ht="52.5" customHeight="1">
      <c r="A234" s="13"/>
      <c r="B234" s="28"/>
      <c r="C234" s="28"/>
      <c r="D234" s="28"/>
      <c r="E234" s="28"/>
      <c r="F234" s="29"/>
      <c r="G234" s="5" t="s">
        <v>369</v>
      </c>
      <c r="H234" s="5"/>
      <c r="I234" s="6" t="s">
        <v>242</v>
      </c>
      <c r="J234" s="12" t="s">
        <v>0</v>
      </c>
      <c r="K234" s="3">
        <f aca="true" t="shared" si="9" ref="K234:L236">K235</f>
        <v>62000</v>
      </c>
      <c r="L234" s="3">
        <f t="shared" si="9"/>
        <v>67000</v>
      </c>
      <c r="M234" s="47"/>
    </row>
    <row r="235" spans="1:13" ht="52.5" customHeight="1">
      <c r="A235" s="13"/>
      <c r="B235" s="28"/>
      <c r="C235" s="28"/>
      <c r="D235" s="28"/>
      <c r="E235" s="28"/>
      <c r="F235" s="29"/>
      <c r="G235" s="9" t="s">
        <v>244</v>
      </c>
      <c r="H235" s="9"/>
      <c r="I235" s="84" t="s">
        <v>243</v>
      </c>
      <c r="J235" s="12"/>
      <c r="K235" s="3">
        <f t="shared" si="9"/>
        <v>62000</v>
      </c>
      <c r="L235" s="3">
        <f t="shared" si="9"/>
        <v>67000</v>
      </c>
      <c r="M235" s="47"/>
    </row>
    <row r="236" spans="1:13" ht="57.75" customHeight="1">
      <c r="A236" s="13"/>
      <c r="B236" s="28"/>
      <c r="C236" s="28"/>
      <c r="D236" s="28"/>
      <c r="E236" s="28"/>
      <c r="F236" s="29"/>
      <c r="G236" s="25" t="s">
        <v>370</v>
      </c>
      <c r="H236" s="25"/>
      <c r="I236" s="11" t="s">
        <v>245</v>
      </c>
      <c r="J236" s="12"/>
      <c r="K236" s="3">
        <f t="shared" si="9"/>
        <v>62000</v>
      </c>
      <c r="L236" s="3">
        <f t="shared" si="9"/>
        <v>67000</v>
      </c>
      <c r="M236" s="47"/>
    </row>
    <row r="237" spans="1:13" ht="30.75">
      <c r="A237" s="13"/>
      <c r="B237" s="31"/>
      <c r="C237" s="31"/>
      <c r="D237" s="31"/>
      <c r="E237" s="31"/>
      <c r="F237" s="32"/>
      <c r="G237" s="25" t="s">
        <v>2</v>
      </c>
      <c r="H237" s="25"/>
      <c r="I237" s="17"/>
      <c r="J237" s="12">
        <v>200</v>
      </c>
      <c r="K237" s="3">
        <v>62000</v>
      </c>
      <c r="L237" s="3">
        <v>67000</v>
      </c>
      <c r="M237" s="47"/>
    </row>
    <row r="238" spans="1:13" ht="46.5">
      <c r="A238" s="13"/>
      <c r="B238" s="31"/>
      <c r="C238" s="31"/>
      <c r="D238" s="31"/>
      <c r="E238" s="31"/>
      <c r="F238" s="32"/>
      <c r="G238" s="25" t="s">
        <v>413</v>
      </c>
      <c r="H238" s="25"/>
      <c r="I238" s="6" t="s">
        <v>411</v>
      </c>
      <c r="J238" s="12"/>
      <c r="K238" s="3">
        <f aca="true" t="shared" si="10" ref="K238:L240">K239</f>
        <v>5000</v>
      </c>
      <c r="L238" s="3">
        <f t="shared" si="10"/>
        <v>5000</v>
      </c>
      <c r="M238" s="47"/>
    </row>
    <row r="239" spans="1:13" ht="46.5">
      <c r="A239" s="13"/>
      <c r="B239" s="31"/>
      <c r="C239" s="31"/>
      <c r="D239" s="31"/>
      <c r="E239" s="31"/>
      <c r="F239" s="32"/>
      <c r="G239" s="9" t="s">
        <v>414</v>
      </c>
      <c r="H239" s="25"/>
      <c r="I239" s="84" t="s">
        <v>412</v>
      </c>
      <c r="J239" s="12"/>
      <c r="K239" s="3">
        <f t="shared" si="10"/>
        <v>5000</v>
      </c>
      <c r="L239" s="3">
        <f t="shared" si="10"/>
        <v>5000</v>
      </c>
      <c r="M239" s="47"/>
    </row>
    <row r="240" spans="1:13" ht="46.5">
      <c r="A240" s="13"/>
      <c r="B240" s="31"/>
      <c r="C240" s="31"/>
      <c r="D240" s="31"/>
      <c r="E240" s="31"/>
      <c r="F240" s="32"/>
      <c r="G240" s="25" t="s">
        <v>416</v>
      </c>
      <c r="H240" s="25"/>
      <c r="I240" s="11" t="s">
        <v>415</v>
      </c>
      <c r="J240" s="12"/>
      <c r="K240" s="3">
        <f t="shared" si="10"/>
        <v>5000</v>
      </c>
      <c r="L240" s="3">
        <f t="shared" si="10"/>
        <v>5000</v>
      </c>
      <c r="M240" s="47"/>
    </row>
    <row r="241" spans="1:13" ht="30.75">
      <c r="A241" s="13"/>
      <c r="B241" s="31"/>
      <c r="C241" s="31"/>
      <c r="D241" s="31"/>
      <c r="E241" s="31"/>
      <c r="F241" s="32"/>
      <c r="G241" s="25" t="s">
        <v>2</v>
      </c>
      <c r="H241" s="25"/>
      <c r="I241" s="17"/>
      <c r="J241" s="12">
        <v>200</v>
      </c>
      <c r="K241" s="3">
        <v>5000</v>
      </c>
      <c r="L241" s="3">
        <v>5000</v>
      </c>
      <c r="M241" s="47"/>
    </row>
    <row r="242" spans="1:13" ht="58.5" customHeight="1">
      <c r="A242" s="13"/>
      <c r="B242" s="31"/>
      <c r="C242" s="31"/>
      <c r="D242" s="31"/>
      <c r="E242" s="31"/>
      <c r="F242" s="32"/>
      <c r="G242" s="5" t="s">
        <v>430</v>
      </c>
      <c r="H242" s="5"/>
      <c r="I242" s="6" t="s">
        <v>251</v>
      </c>
      <c r="J242" s="7" t="s">
        <v>0</v>
      </c>
      <c r="K242" s="8">
        <f aca="true" t="shared" si="11" ref="K242:L245">K243</f>
        <v>115000</v>
      </c>
      <c r="L242" s="8">
        <f t="shared" si="11"/>
        <v>115000</v>
      </c>
      <c r="M242" s="47"/>
    </row>
    <row r="243" spans="1:13" ht="61.5">
      <c r="A243" s="13"/>
      <c r="B243" s="31"/>
      <c r="C243" s="31"/>
      <c r="D243" s="31"/>
      <c r="E243" s="31"/>
      <c r="F243" s="32"/>
      <c r="G243" s="25" t="s">
        <v>431</v>
      </c>
      <c r="H243" s="25"/>
      <c r="I243" s="11" t="s">
        <v>252</v>
      </c>
      <c r="J243" s="12" t="s">
        <v>0</v>
      </c>
      <c r="K243" s="3">
        <f t="shared" si="11"/>
        <v>115000</v>
      </c>
      <c r="L243" s="3">
        <f t="shared" si="11"/>
        <v>115000</v>
      </c>
      <c r="M243" s="47"/>
    </row>
    <row r="244" spans="1:13" ht="30.75">
      <c r="A244" s="13"/>
      <c r="B244" s="31"/>
      <c r="C244" s="31"/>
      <c r="D244" s="31"/>
      <c r="E244" s="31"/>
      <c r="F244" s="32"/>
      <c r="G244" s="9" t="s">
        <v>269</v>
      </c>
      <c r="H244" s="9"/>
      <c r="I244" s="84" t="s">
        <v>253</v>
      </c>
      <c r="J244" s="12"/>
      <c r="K244" s="3">
        <f t="shared" si="11"/>
        <v>115000</v>
      </c>
      <c r="L244" s="3">
        <f t="shared" si="11"/>
        <v>115000</v>
      </c>
      <c r="M244" s="47"/>
    </row>
    <row r="245" spans="1:13" ht="67.5" customHeight="1">
      <c r="A245" s="13"/>
      <c r="B245" s="31"/>
      <c r="C245" s="31"/>
      <c r="D245" s="31"/>
      <c r="E245" s="31"/>
      <c r="F245" s="32"/>
      <c r="G245" s="25" t="s">
        <v>432</v>
      </c>
      <c r="H245" s="25"/>
      <c r="I245" s="11" t="s">
        <v>254</v>
      </c>
      <c r="J245" s="12"/>
      <c r="K245" s="3">
        <f t="shared" si="11"/>
        <v>115000</v>
      </c>
      <c r="L245" s="3">
        <f t="shared" si="11"/>
        <v>115000</v>
      </c>
      <c r="M245" s="47"/>
    </row>
    <row r="246" spans="1:13" ht="42" customHeight="1">
      <c r="A246" s="13"/>
      <c r="B246" s="31"/>
      <c r="C246" s="31"/>
      <c r="D246" s="31"/>
      <c r="E246" s="31"/>
      <c r="F246" s="32"/>
      <c r="G246" s="25" t="s">
        <v>2</v>
      </c>
      <c r="H246" s="25"/>
      <c r="I246" s="11" t="s">
        <v>0</v>
      </c>
      <c r="J246" s="12">
        <v>200</v>
      </c>
      <c r="K246" s="3">
        <v>115000</v>
      </c>
      <c r="L246" s="3">
        <v>115000</v>
      </c>
      <c r="M246" s="47"/>
    </row>
    <row r="247" spans="1:13" ht="45">
      <c r="A247" s="13"/>
      <c r="B247" s="31"/>
      <c r="C247" s="31"/>
      <c r="D247" s="31"/>
      <c r="E247" s="31"/>
      <c r="F247" s="32"/>
      <c r="G247" s="5" t="s">
        <v>373</v>
      </c>
      <c r="H247" s="5"/>
      <c r="I247" s="6" t="s">
        <v>278</v>
      </c>
      <c r="J247" s="7" t="s">
        <v>0</v>
      </c>
      <c r="K247" s="8">
        <f aca="true" t="shared" si="12" ref="K247:L250">K248</f>
        <v>3480000</v>
      </c>
      <c r="L247" s="8">
        <f t="shared" si="12"/>
        <v>3490000</v>
      </c>
      <c r="M247" s="47"/>
    </row>
    <row r="248" spans="1:13" ht="60">
      <c r="A248" s="13"/>
      <c r="B248" s="31"/>
      <c r="C248" s="31"/>
      <c r="D248" s="31"/>
      <c r="E248" s="31"/>
      <c r="F248" s="32"/>
      <c r="G248" s="5" t="s">
        <v>374</v>
      </c>
      <c r="H248" s="5"/>
      <c r="I248" s="6" t="s">
        <v>279</v>
      </c>
      <c r="J248" s="12"/>
      <c r="K248" s="3">
        <f t="shared" si="12"/>
        <v>3480000</v>
      </c>
      <c r="L248" s="3">
        <f t="shared" si="12"/>
        <v>3490000</v>
      </c>
      <c r="M248" s="47"/>
    </row>
    <row r="249" spans="1:13" ht="46.5">
      <c r="A249" s="13"/>
      <c r="B249" s="178" t="s">
        <v>9</v>
      </c>
      <c r="C249" s="178"/>
      <c r="D249" s="178"/>
      <c r="E249" s="178"/>
      <c r="F249" s="179"/>
      <c r="G249" s="9" t="s">
        <v>437</v>
      </c>
      <c r="H249" s="9"/>
      <c r="I249" s="84" t="s">
        <v>280</v>
      </c>
      <c r="J249" s="12"/>
      <c r="K249" s="3">
        <f t="shared" si="12"/>
        <v>3480000</v>
      </c>
      <c r="L249" s="3">
        <f t="shared" si="12"/>
        <v>3490000</v>
      </c>
      <c r="M249" s="47"/>
    </row>
    <row r="250" spans="1:13" ht="35.25" customHeight="1">
      <c r="A250" s="13"/>
      <c r="B250" s="168" t="s">
        <v>7</v>
      </c>
      <c r="C250" s="168"/>
      <c r="D250" s="168"/>
      <c r="E250" s="168"/>
      <c r="F250" s="169"/>
      <c r="G250" s="25" t="s">
        <v>375</v>
      </c>
      <c r="H250" s="25"/>
      <c r="I250" s="11" t="s">
        <v>281</v>
      </c>
      <c r="J250" s="12"/>
      <c r="K250" s="3">
        <f t="shared" si="12"/>
        <v>3480000</v>
      </c>
      <c r="L250" s="3">
        <f t="shared" si="12"/>
        <v>3490000</v>
      </c>
      <c r="M250" s="47"/>
    </row>
    <row r="251" spans="1:13" ht="39" customHeight="1">
      <c r="A251" s="13"/>
      <c r="B251" s="28"/>
      <c r="C251" s="28"/>
      <c r="D251" s="28"/>
      <c r="E251" s="28"/>
      <c r="F251" s="29"/>
      <c r="G251" s="25" t="s">
        <v>4</v>
      </c>
      <c r="H251" s="25"/>
      <c r="I251" s="18"/>
      <c r="J251" s="12">
        <v>600</v>
      </c>
      <c r="K251" s="3">
        <v>3480000</v>
      </c>
      <c r="L251" s="3">
        <v>3490000</v>
      </c>
      <c r="M251" s="47"/>
    </row>
    <row r="252" spans="1:13" ht="60" customHeight="1">
      <c r="A252" s="13"/>
      <c r="B252" s="28"/>
      <c r="C252" s="28"/>
      <c r="D252" s="28"/>
      <c r="E252" s="28"/>
      <c r="F252" s="29"/>
      <c r="G252" s="5" t="s">
        <v>438</v>
      </c>
      <c r="H252" s="5"/>
      <c r="I252" s="6" t="s">
        <v>282</v>
      </c>
      <c r="J252" s="7" t="s">
        <v>192</v>
      </c>
      <c r="K252" s="8">
        <f>K253</f>
        <v>50000</v>
      </c>
      <c r="L252" s="8">
        <f>L253</f>
        <v>50000</v>
      </c>
      <c r="M252" s="47"/>
    </row>
    <row r="253" spans="1:13" ht="64.5" customHeight="1">
      <c r="A253" s="13"/>
      <c r="B253" s="28"/>
      <c r="C253" s="28"/>
      <c r="D253" s="28"/>
      <c r="E253" s="28"/>
      <c r="F253" s="29"/>
      <c r="G253" s="25" t="s">
        <v>439</v>
      </c>
      <c r="H253" s="25"/>
      <c r="I253" s="11" t="s">
        <v>283</v>
      </c>
      <c r="J253" s="12" t="s">
        <v>0</v>
      </c>
      <c r="K253" s="3">
        <f>K254+K257</f>
        <v>50000</v>
      </c>
      <c r="L253" s="3">
        <f>L254+L257</f>
        <v>50000</v>
      </c>
      <c r="M253" s="47"/>
    </row>
    <row r="254" spans="1:13" ht="55.5" customHeight="1">
      <c r="A254" s="13"/>
      <c r="B254" s="28"/>
      <c r="C254" s="28"/>
      <c r="D254" s="28"/>
      <c r="E254" s="28"/>
      <c r="F254" s="29"/>
      <c r="G254" s="9" t="s">
        <v>285</v>
      </c>
      <c r="H254" s="9"/>
      <c r="I254" s="84" t="s">
        <v>284</v>
      </c>
      <c r="J254" s="12"/>
      <c r="K254" s="3">
        <f>K255</f>
        <v>40000</v>
      </c>
      <c r="L254" s="3">
        <f>L255</f>
        <v>40000</v>
      </c>
      <c r="M254" s="47"/>
    </row>
    <row r="255" spans="1:13" ht="63.75" customHeight="1">
      <c r="A255" s="13"/>
      <c r="B255" s="28"/>
      <c r="C255" s="28"/>
      <c r="D255" s="28"/>
      <c r="E255" s="28"/>
      <c r="F255" s="29"/>
      <c r="G255" s="25" t="s">
        <v>440</v>
      </c>
      <c r="H255" s="25"/>
      <c r="I255" s="11" t="s">
        <v>286</v>
      </c>
      <c r="J255" s="12"/>
      <c r="K255" s="3">
        <f>K256</f>
        <v>40000</v>
      </c>
      <c r="L255" s="3">
        <f>L256</f>
        <v>40000</v>
      </c>
      <c r="M255" s="47"/>
    </row>
    <row r="256" spans="1:13" ht="42" customHeight="1">
      <c r="A256" s="13"/>
      <c r="B256" s="28"/>
      <c r="C256" s="28"/>
      <c r="D256" s="28"/>
      <c r="E256" s="28"/>
      <c r="F256" s="29"/>
      <c r="G256" s="61" t="s">
        <v>2</v>
      </c>
      <c r="H256" s="61"/>
      <c r="I256" s="62"/>
      <c r="J256" s="63">
        <v>200</v>
      </c>
      <c r="K256" s="64">
        <v>40000</v>
      </c>
      <c r="L256" s="64">
        <v>40000</v>
      </c>
      <c r="M256" s="47"/>
    </row>
    <row r="257" spans="1:13" ht="42" customHeight="1">
      <c r="A257" s="13"/>
      <c r="B257" s="28"/>
      <c r="C257" s="28"/>
      <c r="D257" s="28"/>
      <c r="E257" s="28"/>
      <c r="F257" s="29"/>
      <c r="G257" s="152" t="s">
        <v>419</v>
      </c>
      <c r="H257" s="61"/>
      <c r="I257" s="84" t="s">
        <v>417</v>
      </c>
      <c r="J257" s="63"/>
      <c r="K257" s="64">
        <f>K258</f>
        <v>10000</v>
      </c>
      <c r="L257" s="64">
        <f>L258</f>
        <v>10000</v>
      </c>
      <c r="M257" s="47"/>
    </row>
    <row r="258" spans="1:13" ht="40.5" customHeight="1">
      <c r="A258" s="13"/>
      <c r="B258" s="28"/>
      <c r="C258" s="28"/>
      <c r="D258" s="28"/>
      <c r="E258" s="28"/>
      <c r="F258" s="29"/>
      <c r="G258" s="61" t="s">
        <v>420</v>
      </c>
      <c r="H258" s="61"/>
      <c r="I258" s="11" t="s">
        <v>418</v>
      </c>
      <c r="J258" s="63"/>
      <c r="K258" s="64">
        <f>K259</f>
        <v>10000</v>
      </c>
      <c r="L258" s="64">
        <f>L259</f>
        <v>10000</v>
      </c>
      <c r="M258" s="47"/>
    </row>
    <row r="259" spans="1:13" ht="43.5" customHeight="1">
      <c r="A259" s="13"/>
      <c r="B259" s="28"/>
      <c r="C259" s="28"/>
      <c r="D259" s="28"/>
      <c r="E259" s="28"/>
      <c r="F259" s="29"/>
      <c r="G259" s="61" t="s">
        <v>2</v>
      </c>
      <c r="H259" s="61"/>
      <c r="I259" s="62"/>
      <c r="J259" s="63">
        <v>200</v>
      </c>
      <c r="K259" s="64">
        <v>10000</v>
      </c>
      <c r="L259" s="64">
        <v>10000</v>
      </c>
      <c r="M259" s="47"/>
    </row>
    <row r="260" spans="1:13" ht="45.75" customHeight="1">
      <c r="A260" s="13"/>
      <c r="B260" s="28"/>
      <c r="C260" s="28"/>
      <c r="D260" s="28"/>
      <c r="E260" s="28"/>
      <c r="F260" s="29"/>
      <c r="G260" s="154" t="s">
        <v>441</v>
      </c>
      <c r="H260" s="123"/>
      <c r="I260" s="113" t="s">
        <v>351</v>
      </c>
      <c r="J260" s="124"/>
      <c r="K260" s="125">
        <f aca="true" t="shared" si="13" ref="K260:L263">K261</f>
        <v>27000</v>
      </c>
      <c r="L260" s="125">
        <f t="shared" si="13"/>
        <v>27000</v>
      </c>
      <c r="M260" s="47"/>
    </row>
    <row r="261" spans="1:13" ht="46.5">
      <c r="A261" s="13"/>
      <c r="B261" s="28"/>
      <c r="C261" s="28"/>
      <c r="D261" s="28"/>
      <c r="E261" s="28"/>
      <c r="F261" s="29"/>
      <c r="G261" s="155" t="s">
        <v>442</v>
      </c>
      <c r="H261" s="126"/>
      <c r="I261" s="93" t="s">
        <v>352</v>
      </c>
      <c r="J261" s="127"/>
      <c r="K261" s="128">
        <f t="shared" si="13"/>
        <v>27000</v>
      </c>
      <c r="L261" s="128">
        <f t="shared" si="13"/>
        <v>27000</v>
      </c>
      <c r="M261" s="47"/>
    </row>
    <row r="262" spans="1:13" ht="53.25" customHeight="1">
      <c r="A262" s="58"/>
      <c r="B262" s="28"/>
      <c r="C262" s="28"/>
      <c r="D262" s="28"/>
      <c r="E262" s="28"/>
      <c r="F262" s="29"/>
      <c r="G262" s="156" t="s">
        <v>421</v>
      </c>
      <c r="H262" s="122"/>
      <c r="I262" s="118" t="s">
        <v>353</v>
      </c>
      <c r="J262" s="127"/>
      <c r="K262" s="128">
        <f t="shared" si="13"/>
        <v>27000</v>
      </c>
      <c r="L262" s="128">
        <f t="shared" si="13"/>
        <v>27000</v>
      </c>
      <c r="M262" s="47"/>
    </row>
    <row r="263" spans="1:13" ht="53.25" customHeight="1">
      <c r="A263" s="58"/>
      <c r="B263" s="28"/>
      <c r="C263" s="28"/>
      <c r="D263" s="28"/>
      <c r="E263" s="28"/>
      <c r="F263" s="29"/>
      <c r="G263" s="155" t="s">
        <v>443</v>
      </c>
      <c r="H263" s="126"/>
      <c r="I263" s="93" t="s">
        <v>354</v>
      </c>
      <c r="J263" s="127"/>
      <c r="K263" s="128">
        <f t="shared" si="13"/>
        <v>27000</v>
      </c>
      <c r="L263" s="128">
        <f t="shared" si="13"/>
        <v>27000</v>
      </c>
      <c r="M263" s="47"/>
    </row>
    <row r="264" spans="1:13" ht="41.25" customHeight="1">
      <c r="A264" s="58"/>
      <c r="B264" s="28"/>
      <c r="C264" s="28"/>
      <c r="D264" s="28"/>
      <c r="E264" s="28"/>
      <c r="F264" s="29"/>
      <c r="G264" s="126" t="s">
        <v>1</v>
      </c>
      <c r="H264" s="126"/>
      <c r="I264" s="127"/>
      <c r="J264" s="127">
        <v>800</v>
      </c>
      <c r="K264" s="128">
        <v>27000</v>
      </c>
      <c r="L264" s="128">
        <v>27000</v>
      </c>
      <c r="M264" s="47"/>
    </row>
    <row r="265" spans="1:13" ht="46.5" customHeight="1">
      <c r="A265" s="58"/>
      <c r="B265" s="28"/>
      <c r="C265" s="28"/>
      <c r="D265" s="28"/>
      <c r="E265" s="28"/>
      <c r="F265" s="29"/>
      <c r="G265" s="112" t="s">
        <v>376</v>
      </c>
      <c r="H265" s="112"/>
      <c r="I265" s="113" t="s">
        <v>291</v>
      </c>
      <c r="J265" s="114" t="s">
        <v>0</v>
      </c>
      <c r="K265" s="115">
        <f>K266+K270+K276</f>
        <v>3993000</v>
      </c>
      <c r="L265" s="115">
        <f>L266+L270+L276</f>
        <v>4023000</v>
      </c>
      <c r="M265" s="47"/>
    </row>
    <row r="266" spans="1:13" ht="45" customHeight="1">
      <c r="A266" s="58"/>
      <c r="B266" s="28"/>
      <c r="C266" s="28"/>
      <c r="D266" s="28"/>
      <c r="E266" s="28"/>
      <c r="F266" s="29"/>
      <c r="G266" s="116" t="s">
        <v>377</v>
      </c>
      <c r="H266" s="116"/>
      <c r="I266" s="113" t="s">
        <v>292</v>
      </c>
      <c r="J266" s="94" t="s">
        <v>0</v>
      </c>
      <c r="K266" s="95">
        <f>K267</f>
        <v>150000</v>
      </c>
      <c r="L266" s="95">
        <f>L268</f>
        <v>150000</v>
      </c>
      <c r="M266" s="47"/>
    </row>
    <row r="267" spans="1:13" ht="54" customHeight="1">
      <c r="A267" s="58"/>
      <c r="B267" s="28"/>
      <c r="C267" s="28"/>
      <c r="D267" s="28"/>
      <c r="E267" s="28"/>
      <c r="F267" s="29"/>
      <c r="G267" s="117" t="s">
        <v>294</v>
      </c>
      <c r="H267" s="117"/>
      <c r="I267" s="118" t="s">
        <v>293</v>
      </c>
      <c r="J267" s="94"/>
      <c r="K267" s="95">
        <f>K268</f>
        <v>150000</v>
      </c>
      <c r="L267" s="95">
        <f>L268</f>
        <v>150000</v>
      </c>
      <c r="M267" s="47"/>
    </row>
    <row r="268" spans="1:13" ht="52.5" customHeight="1">
      <c r="A268" s="58"/>
      <c r="B268" s="28"/>
      <c r="C268" s="28"/>
      <c r="D268" s="28"/>
      <c r="E268" s="28"/>
      <c r="F268" s="29"/>
      <c r="G268" s="98" t="s">
        <v>378</v>
      </c>
      <c r="H268" s="98"/>
      <c r="I268" s="93" t="s">
        <v>295</v>
      </c>
      <c r="J268" s="94" t="s">
        <v>0</v>
      </c>
      <c r="K268" s="95">
        <f>K269</f>
        <v>150000</v>
      </c>
      <c r="L268" s="95">
        <f>L269</f>
        <v>150000</v>
      </c>
      <c r="M268" s="47"/>
    </row>
    <row r="269" spans="7:12" ht="30.75">
      <c r="G269" s="98" t="s">
        <v>2</v>
      </c>
      <c r="H269" s="98"/>
      <c r="I269" s="93" t="s">
        <v>0</v>
      </c>
      <c r="J269" s="94">
        <v>200</v>
      </c>
      <c r="K269" s="95">
        <v>150000</v>
      </c>
      <c r="L269" s="95">
        <v>150000</v>
      </c>
    </row>
    <row r="270" spans="7:12" ht="60">
      <c r="G270" s="116" t="s">
        <v>379</v>
      </c>
      <c r="H270" s="116"/>
      <c r="I270" s="113" t="s">
        <v>296</v>
      </c>
      <c r="J270" s="94" t="s">
        <v>0</v>
      </c>
      <c r="K270" s="95">
        <f>K271</f>
        <v>3563000</v>
      </c>
      <c r="L270" s="95">
        <f>L271</f>
        <v>3563000</v>
      </c>
    </row>
    <row r="271" spans="7:12" ht="61.5">
      <c r="G271" s="117" t="s">
        <v>340</v>
      </c>
      <c r="H271" s="117"/>
      <c r="I271" s="118" t="s">
        <v>297</v>
      </c>
      <c r="J271" s="94"/>
      <c r="K271" s="95">
        <f>K272</f>
        <v>3563000</v>
      </c>
      <c r="L271" s="95">
        <f>L272</f>
        <v>3563000</v>
      </c>
    </row>
    <row r="272" spans="7:12" ht="61.5">
      <c r="G272" s="98" t="s">
        <v>380</v>
      </c>
      <c r="H272" s="98"/>
      <c r="I272" s="93" t="s">
        <v>298</v>
      </c>
      <c r="J272" s="94" t="s">
        <v>0</v>
      </c>
      <c r="K272" s="95">
        <f>K273+K274+K275</f>
        <v>3563000</v>
      </c>
      <c r="L272" s="95">
        <f>L273+L274+L275</f>
        <v>3563000</v>
      </c>
    </row>
    <row r="273" spans="7:12" ht="77.25">
      <c r="G273" s="98" t="s">
        <v>3</v>
      </c>
      <c r="H273" s="98"/>
      <c r="I273" s="99"/>
      <c r="J273" s="94">
        <v>100</v>
      </c>
      <c r="K273" s="95">
        <v>2928800</v>
      </c>
      <c r="L273" s="95">
        <v>2928800</v>
      </c>
    </row>
    <row r="274" spans="7:12" ht="30.75">
      <c r="G274" s="98" t="s">
        <v>2</v>
      </c>
      <c r="H274" s="98"/>
      <c r="I274" s="99"/>
      <c r="J274" s="94">
        <v>200</v>
      </c>
      <c r="K274" s="95">
        <v>614200</v>
      </c>
      <c r="L274" s="95">
        <v>614200</v>
      </c>
    </row>
    <row r="275" spans="7:12" ht="15">
      <c r="G275" s="98" t="s">
        <v>1</v>
      </c>
      <c r="H275" s="98"/>
      <c r="I275" s="99"/>
      <c r="J275" s="94">
        <v>800</v>
      </c>
      <c r="K275" s="95">
        <v>20000</v>
      </c>
      <c r="L275" s="95">
        <v>20000</v>
      </c>
    </row>
    <row r="276" spans="7:12" ht="60">
      <c r="G276" s="119" t="s">
        <v>381</v>
      </c>
      <c r="H276" s="119"/>
      <c r="I276" s="113" t="s">
        <v>299</v>
      </c>
      <c r="J276" s="94"/>
      <c r="K276" s="95">
        <f>K277</f>
        <v>280000</v>
      </c>
      <c r="L276" s="95">
        <f>L277</f>
        <v>310000</v>
      </c>
    </row>
    <row r="277" spans="7:12" ht="30.75">
      <c r="G277" s="117" t="s">
        <v>346</v>
      </c>
      <c r="H277" s="117"/>
      <c r="I277" s="118" t="s">
        <v>300</v>
      </c>
      <c r="J277" s="94"/>
      <c r="K277" s="95">
        <f>K278+K280</f>
        <v>280000</v>
      </c>
      <c r="L277" s="95">
        <f>L278+L280</f>
        <v>310000</v>
      </c>
    </row>
    <row r="278" spans="7:12" ht="46.5">
      <c r="G278" s="120" t="s">
        <v>347</v>
      </c>
      <c r="H278" s="120"/>
      <c r="I278" s="93" t="s">
        <v>301</v>
      </c>
      <c r="J278" s="94"/>
      <c r="K278" s="95">
        <f>K279</f>
        <v>260000</v>
      </c>
      <c r="L278" s="95">
        <f>L279</f>
        <v>290000</v>
      </c>
    </row>
    <row r="279" spans="7:12" ht="30.75">
      <c r="G279" s="98" t="s">
        <v>2</v>
      </c>
      <c r="H279" s="98"/>
      <c r="I279" s="99"/>
      <c r="J279" s="94">
        <v>200</v>
      </c>
      <c r="K279" s="95">
        <v>260000</v>
      </c>
      <c r="L279" s="95">
        <v>290000</v>
      </c>
    </row>
    <row r="280" spans="7:12" ht="61.5">
      <c r="G280" s="25" t="s">
        <v>388</v>
      </c>
      <c r="H280" s="25"/>
      <c r="I280" s="93" t="s">
        <v>348</v>
      </c>
      <c r="J280" s="12"/>
      <c r="K280" s="3">
        <f>K281</f>
        <v>20000</v>
      </c>
      <c r="L280" s="3">
        <f>L281</f>
        <v>20000</v>
      </c>
    </row>
    <row r="281" spans="7:12" ht="30.75">
      <c r="G281" s="98" t="s">
        <v>2</v>
      </c>
      <c r="H281" s="25"/>
      <c r="I281" s="93"/>
      <c r="J281" s="12">
        <v>200</v>
      </c>
      <c r="K281" s="3">
        <v>20000</v>
      </c>
      <c r="L281" s="3">
        <v>20000</v>
      </c>
    </row>
    <row r="282" spans="7:12" ht="45">
      <c r="G282" s="5" t="s">
        <v>444</v>
      </c>
      <c r="H282" s="5"/>
      <c r="I282" s="6" t="s">
        <v>287</v>
      </c>
      <c r="J282" s="7" t="s">
        <v>0</v>
      </c>
      <c r="K282" s="8">
        <f aca="true" t="shared" si="14" ref="K282:L285">K283</f>
        <v>1637350</v>
      </c>
      <c r="L282" s="8">
        <f t="shared" si="14"/>
        <v>1637350</v>
      </c>
    </row>
    <row r="283" spans="7:12" ht="46.5">
      <c r="G283" s="25" t="s">
        <v>445</v>
      </c>
      <c r="H283" s="25"/>
      <c r="I283" s="11" t="s">
        <v>288</v>
      </c>
      <c r="J283" s="12" t="s">
        <v>0</v>
      </c>
      <c r="K283" s="3">
        <f t="shared" si="14"/>
        <v>1637350</v>
      </c>
      <c r="L283" s="3">
        <f t="shared" si="14"/>
        <v>1637350</v>
      </c>
    </row>
    <row r="284" spans="7:12" ht="61.5">
      <c r="G284" s="9" t="s">
        <v>446</v>
      </c>
      <c r="H284" s="9"/>
      <c r="I284" s="84" t="s">
        <v>289</v>
      </c>
      <c r="J284" s="12"/>
      <c r="K284" s="3">
        <f t="shared" si="14"/>
        <v>1637350</v>
      </c>
      <c r="L284" s="3">
        <f t="shared" si="14"/>
        <v>1637350</v>
      </c>
    </row>
    <row r="285" spans="7:12" ht="46.5">
      <c r="G285" s="25" t="s">
        <v>447</v>
      </c>
      <c r="H285" s="25"/>
      <c r="I285" s="11" t="s">
        <v>290</v>
      </c>
      <c r="J285" s="12" t="s">
        <v>0</v>
      </c>
      <c r="K285" s="3">
        <f t="shared" si="14"/>
        <v>1637350</v>
      </c>
      <c r="L285" s="3">
        <f t="shared" si="14"/>
        <v>1637350</v>
      </c>
    </row>
    <row r="286" spans="7:12" ht="41.25" customHeight="1">
      <c r="G286" s="25" t="s">
        <v>4</v>
      </c>
      <c r="H286" s="25"/>
      <c r="I286" s="11" t="s">
        <v>0</v>
      </c>
      <c r="J286" s="12">
        <v>600</v>
      </c>
      <c r="K286" s="3">
        <v>1637350</v>
      </c>
      <c r="L286" s="3">
        <v>1637350</v>
      </c>
    </row>
    <row r="287" spans="7:12" ht="45">
      <c r="G287" s="60" t="s">
        <v>382</v>
      </c>
      <c r="H287" s="83"/>
      <c r="I287" s="6" t="s">
        <v>302</v>
      </c>
      <c r="J287" s="7" t="s">
        <v>0</v>
      </c>
      <c r="K287" s="8">
        <f>K288+K294</f>
        <v>37736300</v>
      </c>
      <c r="L287" s="8">
        <f>L288+L294</f>
        <v>38139000</v>
      </c>
    </row>
    <row r="288" spans="7:12" ht="60">
      <c r="G288" s="83" t="s">
        <v>383</v>
      </c>
      <c r="H288" s="83"/>
      <c r="I288" s="6" t="s">
        <v>303</v>
      </c>
      <c r="J288" s="12" t="s">
        <v>0</v>
      </c>
      <c r="K288" s="3">
        <f>K289</f>
        <v>29831000</v>
      </c>
      <c r="L288" s="3">
        <f>L289</f>
        <v>29831000</v>
      </c>
    </row>
    <row r="289" spans="7:12" ht="46.5">
      <c r="G289" s="121" t="s">
        <v>341</v>
      </c>
      <c r="H289" s="121"/>
      <c r="I289" s="84" t="s">
        <v>304</v>
      </c>
      <c r="J289" s="12"/>
      <c r="K289" s="3">
        <f>K290+K292</f>
        <v>29831000</v>
      </c>
      <c r="L289" s="3">
        <f>L290+L292</f>
        <v>29831000</v>
      </c>
    </row>
    <row r="290" spans="7:12" ht="61.5">
      <c r="G290" s="34" t="s">
        <v>384</v>
      </c>
      <c r="H290" s="34"/>
      <c r="I290" s="11" t="s">
        <v>305</v>
      </c>
      <c r="J290" s="12" t="s">
        <v>0</v>
      </c>
      <c r="K290" s="3">
        <f>K291</f>
        <v>9880000</v>
      </c>
      <c r="L290" s="3">
        <f>L291</f>
        <v>9880000</v>
      </c>
    </row>
    <row r="291" spans="7:12" ht="30.75">
      <c r="G291" s="25" t="s">
        <v>2</v>
      </c>
      <c r="H291" s="25"/>
      <c r="I291" s="11" t="s">
        <v>0</v>
      </c>
      <c r="J291" s="12">
        <v>200</v>
      </c>
      <c r="K291" s="3">
        <v>9880000</v>
      </c>
      <c r="L291" s="3">
        <v>9880000</v>
      </c>
    </row>
    <row r="292" spans="7:12" ht="22.5" customHeight="1">
      <c r="G292" s="25" t="s">
        <v>86</v>
      </c>
      <c r="H292" s="25"/>
      <c r="I292" s="11" t="s">
        <v>306</v>
      </c>
      <c r="J292" s="12" t="s">
        <v>0</v>
      </c>
      <c r="K292" s="3">
        <f>K293</f>
        <v>19951000</v>
      </c>
      <c r="L292" s="3">
        <f>L293</f>
        <v>19951000</v>
      </c>
    </row>
    <row r="293" spans="7:12" ht="40.5" customHeight="1">
      <c r="G293" s="25" t="s">
        <v>2</v>
      </c>
      <c r="H293" s="25"/>
      <c r="I293" s="11"/>
      <c r="J293" s="12">
        <v>200</v>
      </c>
      <c r="K293" s="3">
        <v>19951000</v>
      </c>
      <c r="L293" s="3">
        <v>19951000</v>
      </c>
    </row>
    <row r="294" spans="7:12" ht="75">
      <c r="G294" s="71" t="s">
        <v>385</v>
      </c>
      <c r="H294" s="82"/>
      <c r="I294" s="6" t="s">
        <v>307</v>
      </c>
      <c r="J294" s="12"/>
      <c r="K294" s="3">
        <f>K295+K298</f>
        <v>7905300</v>
      </c>
      <c r="L294" s="3">
        <f>L295+L298</f>
        <v>8308000</v>
      </c>
    </row>
    <row r="295" spans="7:12" ht="46.5">
      <c r="G295" s="105" t="s">
        <v>309</v>
      </c>
      <c r="H295" s="105"/>
      <c r="I295" s="84" t="s">
        <v>308</v>
      </c>
      <c r="J295" s="12"/>
      <c r="K295" s="3">
        <f>K296</f>
        <v>7897300</v>
      </c>
      <c r="L295" s="3">
        <f>L296</f>
        <v>8300000</v>
      </c>
    </row>
    <row r="296" spans="7:12" ht="46.5">
      <c r="G296" s="34" t="s">
        <v>85</v>
      </c>
      <c r="H296" s="34"/>
      <c r="I296" s="11" t="s">
        <v>310</v>
      </c>
      <c r="J296" s="12"/>
      <c r="K296" s="3">
        <f>K297</f>
        <v>7897300</v>
      </c>
      <c r="L296" s="3">
        <f>L297</f>
        <v>8300000</v>
      </c>
    </row>
    <row r="297" spans="7:12" ht="15">
      <c r="G297" s="25" t="s">
        <v>1</v>
      </c>
      <c r="H297" s="25"/>
      <c r="I297" s="18"/>
      <c r="J297" s="12">
        <v>800</v>
      </c>
      <c r="K297" s="3">
        <v>7897300</v>
      </c>
      <c r="L297" s="3">
        <v>8300000</v>
      </c>
    </row>
    <row r="298" spans="7:12" ht="46.5">
      <c r="G298" s="9" t="s">
        <v>312</v>
      </c>
      <c r="H298" s="9"/>
      <c r="I298" s="84" t="s">
        <v>311</v>
      </c>
      <c r="J298" s="12"/>
      <c r="K298" s="3">
        <f>K299</f>
        <v>8000</v>
      </c>
      <c r="L298" s="3">
        <f>L299</f>
        <v>8000</v>
      </c>
    </row>
    <row r="299" spans="7:12" ht="61.5">
      <c r="G299" s="68" t="s">
        <v>100</v>
      </c>
      <c r="H299" s="68"/>
      <c r="I299" s="11" t="s">
        <v>313</v>
      </c>
      <c r="J299" s="12" t="s">
        <v>0</v>
      </c>
      <c r="K299" s="3">
        <f>K300</f>
        <v>8000</v>
      </c>
      <c r="L299" s="3">
        <f>L300</f>
        <v>8000</v>
      </c>
    </row>
    <row r="300" spans="7:12" ht="15">
      <c r="G300" s="25" t="s">
        <v>5</v>
      </c>
      <c r="H300" s="132"/>
      <c r="I300" s="79" t="s">
        <v>0</v>
      </c>
      <c r="J300" s="80">
        <v>300</v>
      </c>
      <c r="K300" s="81">
        <v>8000</v>
      </c>
      <c r="L300" s="81">
        <v>8000</v>
      </c>
    </row>
    <row r="301" spans="7:12" ht="45">
      <c r="G301" s="5" t="s">
        <v>448</v>
      </c>
      <c r="H301" s="5"/>
      <c r="I301" s="6" t="s">
        <v>315</v>
      </c>
      <c r="J301" s="7" t="s">
        <v>0</v>
      </c>
      <c r="K301" s="8">
        <f>K302</f>
        <v>56200</v>
      </c>
      <c r="L301" s="8">
        <f>L302</f>
        <v>56200</v>
      </c>
    </row>
    <row r="302" spans="7:12" ht="57.75" customHeight="1">
      <c r="G302" s="25" t="s">
        <v>449</v>
      </c>
      <c r="H302" s="25"/>
      <c r="I302" s="11" t="s">
        <v>316</v>
      </c>
      <c r="J302" s="12" t="s">
        <v>0</v>
      </c>
      <c r="K302" s="3">
        <f>K303+K308</f>
        <v>56200</v>
      </c>
      <c r="L302" s="3">
        <f>L303+L308</f>
        <v>56200</v>
      </c>
    </row>
    <row r="303" spans="7:12" ht="15" hidden="1">
      <c r="G303" s="9" t="s">
        <v>342</v>
      </c>
      <c r="H303" s="9"/>
      <c r="I303" s="84" t="s">
        <v>317</v>
      </c>
      <c r="J303" s="12"/>
      <c r="K303" s="3">
        <f>K304</f>
        <v>0</v>
      </c>
      <c r="L303" s="3">
        <f>L304</f>
        <v>0</v>
      </c>
    </row>
    <row r="304" spans="7:12" ht="30.75" hidden="1">
      <c r="G304" s="25" t="s">
        <v>345</v>
      </c>
      <c r="H304" s="25"/>
      <c r="I304" s="11" t="s">
        <v>318</v>
      </c>
      <c r="J304" s="12"/>
      <c r="K304" s="3">
        <f>K305</f>
        <v>0</v>
      </c>
      <c r="L304" s="3">
        <f>L305+L307+L306</f>
        <v>0</v>
      </c>
    </row>
    <row r="305" spans="7:12" ht="15" hidden="1">
      <c r="G305" s="25" t="s">
        <v>1</v>
      </c>
      <c r="H305" s="25"/>
      <c r="I305" s="17"/>
      <c r="J305" s="12">
        <v>800</v>
      </c>
      <c r="K305" s="3"/>
      <c r="L305" s="3"/>
    </row>
    <row r="306" spans="7:12" ht="15" hidden="1">
      <c r="G306" s="25" t="s">
        <v>5</v>
      </c>
      <c r="H306" s="25"/>
      <c r="I306" s="17"/>
      <c r="J306" s="12">
        <v>300</v>
      </c>
      <c r="K306" s="3"/>
      <c r="L306" s="3">
        <v>0</v>
      </c>
    </row>
    <row r="307" spans="7:12" ht="15" hidden="1">
      <c r="G307" s="25" t="s">
        <v>1</v>
      </c>
      <c r="H307" s="25"/>
      <c r="I307" s="17"/>
      <c r="J307" s="12">
        <v>800</v>
      </c>
      <c r="K307" s="3"/>
      <c r="L307" s="3">
        <v>0</v>
      </c>
    </row>
    <row r="308" spans="7:12" ht="46.5">
      <c r="G308" s="9" t="s">
        <v>450</v>
      </c>
      <c r="H308" s="9"/>
      <c r="I308" s="84" t="s">
        <v>343</v>
      </c>
      <c r="J308" s="12"/>
      <c r="K308" s="3">
        <f>K309+K311</f>
        <v>56200</v>
      </c>
      <c r="L308" s="3">
        <f>L309+L311</f>
        <v>56200</v>
      </c>
    </row>
    <row r="309" spans="7:12" ht="46.5">
      <c r="G309" s="25" t="s">
        <v>349</v>
      </c>
      <c r="H309" s="25"/>
      <c r="I309" s="11" t="s">
        <v>344</v>
      </c>
      <c r="J309" s="12"/>
      <c r="K309" s="3">
        <f>K310</f>
        <v>50000</v>
      </c>
      <c r="L309" s="3">
        <f>L310</f>
        <v>50000</v>
      </c>
    </row>
    <row r="310" spans="7:12" ht="26.25" customHeight="1">
      <c r="G310" s="25" t="s">
        <v>5</v>
      </c>
      <c r="H310" s="25"/>
      <c r="I310" s="11"/>
      <c r="J310" s="12">
        <v>300</v>
      </c>
      <c r="K310" s="3">
        <v>50000</v>
      </c>
      <c r="L310" s="3">
        <v>50000</v>
      </c>
    </row>
    <row r="311" spans="7:12" ht="61.5">
      <c r="G311" s="25" t="s">
        <v>356</v>
      </c>
      <c r="H311" s="25"/>
      <c r="I311" s="11" t="s">
        <v>355</v>
      </c>
      <c r="J311" s="12"/>
      <c r="K311" s="3">
        <f>K312</f>
        <v>6200</v>
      </c>
      <c r="L311" s="3">
        <f>L312</f>
        <v>6200</v>
      </c>
    </row>
    <row r="312" spans="7:12" ht="30.75">
      <c r="G312" s="25" t="s">
        <v>2</v>
      </c>
      <c r="H312" s="25"/>
      <c r="I312" s="11"/>
      <c r="J312" s="12">
        <v>200</v>
      </c>
      <c r="K312" s="3">
        <v>6200</v>
      </c>
      <c r="L312" s="3">
        <v>6200</v>
      </c>
    </row>
    <row r="313" spans="7:12" ht="15">
      <c r="G313" s="5" t="s">
        <v>8</v>
      </c>
      <c r="H313" s="25"/>
      <c r="I313" s="6" t="s">
        <v>323</v>
      </c>
      <c r="J313" s="12"/>
      <c r="K313" s="8">
        <f>K314+K316+K320+K322+K325</f>
        <v>18834743</v>
      </c>
      <c r="L313" s="8">
        <f>L314+L316+L320+L322+L325</f>
        <v>18834743</v>
      </c>
    </row>
    <row r="314" spans="7:12" ht="15">
      <c r="G314" s="25" t="s">
        <v>70</v>
      </c>
      <c r="H314" s="25"/>
      <c r="I314" s="11" t="s">
        <v>324</v>
      </c>
      <c r="J314" s="12" t="s">
        <v>0</v>
      </c>
      <c r="K314" s="3">
        <f>K315</f>
        <v>1438000</v>
      </c>
      <c r="L314" s="3">
        <f>L315</f>
        <v>1438000</v>
      </c>
    </row>
    <row r="315" spans="7:12" ht="77.25">
      <c r="G315" s="25" t="s">
        <v>3</v>
      </c>
      <c r="H315" s="25"/>
      <c r="I315" s="18"/>
      <c r="J315" s="12">
        <v>100</v>
      </c>
      <c r="K315" s="3">
        <v>1438000</v>
      </c>
      <c r="L315" s="3">
        <v>1438000</v>
      </c>
    </row>
    <row r="316" spans="7:12" ht="46.5">
      <c r="G316" s="25" t="s">
        <v>80</v>
      </c>
      <c r="H316" s="25"/>
      <c r="I316" s="11" t="s">
        <v>327</v>
      </c>
      <c r="J316" s="12"/>
      <c r="K316" s="3">
        <f>K317+K318+K319</f>
        <v>16783000</v>
      </c>
      <c r="L316" s="3">
        <f>L317+L318+L319</f>
        <v>16783000</v>
      </c>
    </row>
    <row r="317" spans="7:12" ht="77.25">
      <c r="G317" s="25" t="s">
        <v>3</v>
      </c>
      <c r="H317" s="25"/>
      <c r="I317" s="11" t="s">
        <v>0</v>
      </c>
      <c r="J317" s="12">
        <v>100</v>
      </c>
      <c r="K317" s="3">
        <v>15084000</v>
      </c>
      <c r="L317" s="3">
        <v>15084000</v>
      </c>
    </row>
    <row r="318" spans="7:12" ht="30.75">
      <c r="G318" s="25" t="s">
        <v>2</v>
      </c>
      <c r="H318" s="25"/>
      <c r="I318" s="11" t="s">
        <v>0</v>
      </c>
      <c r="J318" s="12">
        <v>200</v>
      </c>
      <c r="K318" s="3">
        <v>1404000</v>
      </c>
      <c r="L318" s="3">
        <v>1404000</v>
      </c>
    </row>
    <row r="319" spans="7:12" ht="15">
      <c r="G319" s="25" t="s">
        <v>1</v>
      </c>
      <c r="H319" s="25"/>
      <c r="I319" s="11" t="s">
        <v>0</v>
      </c>
      <c r="J319" s="12">
        <v>800</v>
      </c>
      <c r="K319" s="3">
        <v>295000</v>
      </c>
      <c r="L319" s="3">
        <v>295000</v>
      </c>
    </row>
    <row r="320" spans="7:12" ht="15">
      <c r="G320" s="25" t="s">
        <v>102</v>
      </c>
      <c r="H320" s="25"/>
      <c r="I320" s="11" t="s">
        <v>333</v>
      </c>
      <c r="J320" s="12"/>
      <c r="K320" s="3">
        <f>K321</f>
        <v>200000</v>
      </c>
      <c r="L320" s="3">
        <f>L321</f>
        <v>200000</v>
      </c>
    </row>
    <row r="321" spans="7:12" ht="15">
      <c r="G321" s="25" t="s">
        <v>1</v>
      </c>
      <c r="H321" s="25"/>
      <c r="I321" s="11" t="s">
        <v>0</v>
      </c>
      <c r="J321" s="12">
        <v>800</v>
      </c>
      <c r="K321" s="3">
        <v>200000</v>
      </c>
      <c r="L321" s="3">
        <v>200000</v>
      </c>
    </row>
    <row r="322" spans="7:12" ht="34.5" customHeight="1">
      <c r="G322" s="25" t="s">
        <v>75</v>
      </c>
      <c r="H322" s="25"/>
      <c r="I322" s="11" t="s">
        <v>335</v>
      </c>
      <c r="J322" s="12" t="s">
        <v>0</v>
      </c>
      <c r="K322" s="3">
        <f>K323</f>
        <v>394250</v>
      </c>
      <c r="L322" s="3">
        <f>L323+L324</f>
        <v>394250</v>
      </c>
    </row>
    <row r="323" spans="7:12" ht="77.25">
      <c r="G323" s="25" t="s">
        <v>3</v>
      </c>
      <c r="H323" s="25"/>
      <c r="I323" s="11"/>
      <c r="J323" s="12">
        <v>100</v>
      </c>
      <c r="K323" s="3">
        <v>394250</v>
      </c>
      <c r="L323" s="3">
        <v>394250</v>
      </c>
    </row>
    <row r="324" spans="7:12" ht="30.75">
      <c r="G324" s="25" t="s">
        <v>2</v>
      </c>
      <c r="H324" s="25"/>
      <c r="I324" s="11"/>
      <c r="J324" s="12">
        <v>200</v>
      </c>
      <c r="K324" s="3"/>
      <c r="L324" s="3">
        <v>0</v>
      </c>
    </row>
    <row r="325" spans="7:12" ht="30.75">
      <c r="G325" s="25" t="s">
        <v>76</v>
      </c>
      <c r="H325" s="25"/>
      <c r="I325" s="11" t="s">
        <v>336</v>
      </c>
      <c r="J325" s="12" t="s">
        <v>0</v>
      </c>
      <c r="K325" s="3">
        <v>19493</v>
      </c>
      <c r="L325" s="3">
        <f>L326</f>
        <v>19493</v>
      </c>
    </row>
    <row r="326" spans="7:12" ht="30.75">
      <c r="G326" s="25" t="s">
        <v>2</v>
      </c>
      <c r="H326" s="25"/>
      <c r="I326" s="11" t="s">
        <v>0</v>
      </c>
      <c r="J326" s="12">
        <v>200</v>
      </c>
      <c r="K326" s="3">
        <v>19493</v>
      </c>
      <c r="L326" s="3">
        <v>19493</v>
      </c>
    </row>
    <row r="327" spans="7:12" ht="30">
      <c r="G327" s="5" t="s">
        <v>403</v>
      </c>
      <c r="H327" s="141">
        <v>825</v>
      </c>
      <c r="I327" s="11"/>
      <c r="J327" s="12"/>
      <c r="K327" s="8">
        <f>K328</f>
        <v>130000</v>
      </c>
      <c r="L327" s="8">
        <f>L328</f>
        <v>130000</v>
      </c>
    </row>
    <row r="328" spans="7:12" ht="15">
      <c r="G328" s="5" t="s">
        <v>8</v>
      </c>
      <c r="H328" s="5"/>
      <c r="I328" s="6" t="s">
        <v>323</v>
      </c>
      <c r="J328" s="7" t="s">
        <v>0</v>
      </c>
      <c r="K328" s="8">
        <f>K329+K331</f>
        <v>130000</v>
      </c>
      <c r="L328" s="8">
        <f>L329+L331</f>
        <v>130000</v>
      </c>
    </row>
    <row r="329" spans="7:12" ht="34.5" customHeight="1">
      <c r="G329" s="25" t="s">
        <v>71</v>
      </c>
      <c r="H329" s="25"/>
      <c r="I329" s="11" t="s">
        <v>325</v>
      </c>
      <c r="J329" s="12" t="s">
        <v>0</v>
      </c>
      <c r="K329" s="3">
        <f>K330</f>
        <v>25000</v>
      </c>
      <c r="L329" s="3">
        <f>L330</f>
        <v>25000</v>
      </c>
    </row>
    <row r="330" spans="7:12" ht="77.25">
      <c r="G330" s="25" t="s">
        <v>3</v>
      </c>
      <c r="H330" s="25"/>
      <c r="I330" s="18"/>
      <c r="J330" s="12">
        <v>100</v>
      </c>
      <c r="K330" s="3">
        <v>25000</v>
      </c>
      <c r="L330" s="3">
        <v>25000</v>
      </c>
    </row>
    <row r="331" spans="7:12" ht="30.75">
      <c r="G331" s="25" t="s">
        <v>72</v>
      </c>
      <c r="H331" s="25"/>
      <c r="I331" s="11" t="s">
        <v>326</v>
      </c>
      <c r="J331" s="12"/>
      <c r="K331" s="3">
        <f>K332+K333</f>
        <v>105000</v>
      </c>
      <c r="L331" s="3">
        <f>L332+L333</f>
        <v>105000</v>
      </c>
    </row>
    <row r="332" spans="7:12" ht="77.25">
      <c r="G332" s="25" t="s">
        <v>3</v>
      </c>
      <c r="H332" s="25"/>
      <c r="I332" s="18"/>
      <c r="J332" s="12">
        <v>100</v>
      </c>
      <c r="K332" s="3">
        <v>100000</v>
      </c>
      <c r="L332" s="3">
        <v>100000</v>
      </c>
    </row>
    <row r="333" spans="7:12" ht="30.75">
      <c r="G333" s="25" t="s">
        <v>2</v>
      </c>
      <c r="H333" s="25"/>
      <c r="I333" s="18"/>
      <c r="J333" s="12">
        <v>200</v>
      </c>
      <c r="K333" s="3">
        <v>5000</v>
      </c>
      <c r="L333" s="3">
        <v>5000</v>
      </c>
    </row>
    <row r="334" spans="7:12" ht="30">
      <c r="G334" s="5" t="s">
        <v>404</v>
      </c>
      <c r="H334" s="141">
        <v>826</v>
      </c>
      <c r="I334" s="18"/>
      <c r="J334" s="12"/>
      <c r="K334" s="8">
        <f>K335</f>
        <v>1010000</v>
      </c>
      <c r="L334" s="8">
        <f>L335</f>
        <v>1010000</v>
      </c>
    </row>
    <row r="335" spans="7:12" ht="15">
      <c r="G335" s="5" t="s">
        <v>8</v>
      </c>
      <c r="H335" s="25"/>
      <c r="I335" s="140" t="s">
        <v>323</v>
      </c>
      <c r="J335" s="12"/>
      <c r="K335" s="8">
        <f>K336+K338</f>
        <v>1010000</v>
      </c>
      <c r="L335" s="8">
        <f>L336+L338</f>
        <v>1010000</v>
      </c>
    </row>
    <row r="336" spans="7:12" ht="30.75">
      <c r="G336" s="25" t="s">
        <v>73</v>
      </c>
      <c r="H336" s="25"/>
      <c r="I336" s="11" t="s">
        <v>328</v>
      </c>
      <c r="J336" s="12"/>
      <c r="K336" s="3">
        <f>K337</f>
        <v>666000</v>
      </c>
      <c r="L336" s="3">
        <f>L337</f>
        <v>666000</v>
      </c>
    </row>
    <row r="337" spans="7:12" ht="77.25">
      <c r="G337" s="25" t="s">
        <v>3</v>
      </c>
      <c r="H337" s="25"/>
      <c r="I337" s="11" t="s">
        <v>0</v>
      </c>
      <c r="J337" s="12">
        <v>100</v>
      </c>
      <c r="K337" s="3">
        <v>666000</v>
      </c>
      <c r="L337" s="3">
        <v>666000</v>
      </c>
    </row>
    <row r="338" spans="7:12" ht="30.75">
      <c r="G338" s="25" t="s">
        <v>84</v>
      </c>
      <c r="H338" s="25"/>
      <c r="I338" s="11" t="s">
        <v>329</v>
      </c>
      <c r="J338" s="12"/>
      <c r="K338" s="3">
        <f>K339+K340+K341</f>
        <v>344000</v>
      </c>
      <c r="L338" s="3">
        <f>L339+L340+L341</f>
        <v>344000</v>
      </c>
    </row>
    <row r="339" spans="7:12" ht="77.25">
      <c r="G339" s="25" t="s">
        <v>3</v>
      </c>
      <c r="H339" s="25"/>
      <c r="I339" s="11"/>
      <c r="J339" s="12">
        <v>100</v>
      </c>
      <c r="K339" s="3">
        <v>335000</v>
      </c>
      <c r="L339" s="3">
        <v>335000</v>
      </c>
    </row>
    <row r="340" spans="7:12" ht="30.75">
      <c r="G340" s="25" t="s">
        <v>2</v>
      </c>
      <c r="H340" s="25"/>
      <c r="I340" s="11"/>
      <c r="J340" s="12">
        <v>200</v>
      </c>
      <c r="K340" s="3">
        <v>9000</v>
      </c>
      <c r="L340" s="3">
        <v>9000</v>
      </c>
    </row>
    <row r="341" spans="7:12" ht="15">
      <c r="G341" s="25" t="s">
        <v>1</v>
      </c>
      <c r="H341" s="25"/>
      <c r="I341" s="11"/>
      <c r="J341" s="12">
        <v>800</v>
      </c>
      <c r="K341" s="3"/>
      <c r="L341" s="3">
        <v>0</v>
      </c>
    </row>
    <row r="342" spans="7:12" ht="15">
      <c r="G342" s="2" t="s">
        <v>57</v>
      </c>
      <c r="H342" s="2"/>
      <c r="I342" s="1"/>
      <c r="J342" s="1"/>
      <c r="K342" s="153">
        <f>K334+K327+K220+K163+K147+K60+K13</f>
        <v>412147435</v>
      </c>
      <c r="L342" s="8">
        <f>L334+L327+L220+L163+L147+L60+L13</f>
        <v>413016135</v>
      </c>
    </row>
    <row r="343" spans="7:12" ht="15">
      <c r="G343" s="5" t="s">
        <v>426</v>
      </c>
      <c r="H343" s="25"/>
      <c r="I343" s="11"/>
      <c r="J343" s="12"/>
      <c r="K343" s="8">
        <v>4484643</v>
      </c>
      <c r="L343" s="8">
        <v>9261567</v>
      </c>
    </row>
    <row r="344" spans="7:12" ht="15">
      <c r="G344" s="5" t="s">
        <v>429</v>
      </c>
      <c r="H344" s="25"/>
      <c r="I344" s="11"/>
      <c r="J344" s="12"/>
      <c r="K344" s="8">
        <f>K342+K343</f>
        <v>416632078</v>
      </c>
      <c r="L344" s="8">
        <f>L342+L343</f>
        <v>422277702</v>
      </c>
    </row>
    <row r="345" spans="7:12" ht="15">
      <c r="G345" s="5"/>
      <c r="H345" s="25"/>
      <c r="I345" s="11"/>
      <c r="J345" s="12"/>
      <c r="K345" s="8"/>
      <c r="L345" s="8"/>
    </row>
    <row r="353" spans="10:12" ht="12.75">
      <c r="J353" s="44"/>
      <c r="K353" s="44"/>
      <c r="L353" s="45"/>
    </row>
    <row r="354" spans="10:12" ht="12.75">
      <c r="J354" s="44"/>
      <c r="K354" s="44"/>
      <c r="L354" s="45"/>
    </row>
    <row r="355" spans="10:12" ht="12.75">
      <c r="J355" s="44"/>
      <c r="K355" s="44"/>
      <c r="L355" s="45"/>
    </row>
    <row r="356" spans="10:12" ht="12.75">
      <c r="J356" s="44"/>
      <c r="K356" s="44"/>
      <c r="L356" s="45"/>
    </row>
    <row r="357" spans="10:12" ht="12.75">
      <c r="J357" s="44"/>
      <c r="K357" s="44"/>
      <c r="L357" s="45"/>
    </row>
    <row r="358" spans="10:12" ht="12.75">
      <c r="J358" s="44"/>
      <c r="K358" s="44"/>
      <c r="L358" s="45"/>
    </row>
    <row r="359" spans="10:12" ht="12.75">
      <c r="J359" s="44"/>
      <c r="K359" s="44"/>
      <c r="L359" s="45"/>
    </row>
    <row r="360" spans="10:12" ht="12.75">
      <c r="J360" s="44"/>
      <c r="K360" s="44"/>
      <c r="L360" s="45"/>
    </row>
    <row r="361" spans="10:12" ht="12.75">
      <c r="J361" s="44"/>
      <c r="K361" s="44"/>
      <c r="L361" s="45"/>
    </row>
    <row r="362" spans="10:12" ht="12.75">
      <c r="J362" s="44"/>
      <c r="K362" s="44"/>
      <c r="L362" s="45"/>
    </row>
    <row r="363" spans="10:12" ht="12.75">
      <c r="J363" s="44"/>
      <c r="K363" s="44"/>
      <c r="L363" s="45"/>
    </row>
    <row r="364" spans="10:12" ht="12.75">
      <c r="J364" s="44"/>
      <c r="K364" s="44"/>
      <c r="L364" s="45"/>
    </row>
    <row r="365" spans="10:12" ht="12.75">
      <c r="J365" s="46"/>
      <c r="K365" s="46"/>
      <c r="L365" s="45"/>
    </row>
    <row r="366" spans="10:12" ht="12.75">
      <c r="J366" s="46"/>
      <c r="K366" s="46"/>
      <c r="L366" s="45"/>
    </row>
    <row r="367" spans="10:12" ht="12.75">
      <c r="J367" s="46"/>
      <c r="K367" s="46"/>
      <c r="L367" s="45"/>
    </row>
    <row r="368" spans="10:12" ht="12.75">
      <c r="J368" s="46"/>
      <c r="K368" s="46"/>
      <c r="L368" s="45"/>
    </row>
    <row r="369" spans="10:12" ht="12.75">
      <c r="J369" s="46"/>
      <c r="K369" s="46"/>
      <c r="L369" s="45"/>
    </row>
    <row r="370" spans="10:12" ht="12.75">
      <c r="J370" s="46"/>
      <c r="K370" s="46"/>
      <c r="L370" s="45"/>
    </row>
    <row r="371" spans="10:12" ht="12.75">
      <c r="J371" s="46"/>
      <c r="K371" s="46"/>
      <c r="L371" s="45"/>
    </row>
    <row r="372" spans="10:12" ht="12.75">
      <c r="J372" s="46"/>
      <c r="K372" s="46"/>
      <c r="L372" s="45"/>
    </row>
    <row r="373" spans="10:12" ht="12.75">
      <c r="J373" s="46"/>
      <c r="K373" s="46"/>
      <c r="L373" s="45"/>
    </row>
    <row r="374" spans="10:12" ht="12.75">
      <c r="J374" s="46"/>
      <c r="K374" s="46"/>
      <c r="L374" s="45"/>
    </row>
    <row r="375" spans="10:12" ht="12.75">
      <c r="J375" s="46"/>
      <c r="K375" s="46"/>
      <c r="L375" s="45"/>
    </row>
    <row r="376" spans="10:12" ht="12.75">
      <c r="J376" s="46"/>
      <c r="K376" s="46"/>
      <c r="L376" s="45"/>
    </row>
    <row r="377" spans="10:12" ht="12.75">
      <c r="J377" s="46"/>
      <c r="K377" s="46"/>
      <c r="L377" s="45"/>
    </row>
    <row r="378" spans="10:12" ht="12.75">
      <c r="J378" s="46"/>
      <c r="K378" s="46"/>
      <c r="L378" s="45"/>
    </row>
    <row r="379" spans="10:12" ht="12.75">
      <c r="J379" s="46"/>
      <c r="K379" s="46"/>
      <c r="L379" s="45"/>
    </row>
    <row r="380" spans="10:12" ht="12.75">
      <c r="J380" s="46"/>
      <c r="K380" s="46"/>
      <c r="L380" s="45"/>
    </row>
    <row r="381" spans="10:12" ht="12.75">
      <c r="J381" s="46"/>
      <c r="K381" s="46"/>
      <c r="L381" s="45"/>
    </row>
    <row r="382" ht="12.75">
      <c r="L382" s="45"/>
    </row>
    <row r="383" ht="12.75">
      <c r="L383" s="45"/>
    </row>
  </sheetData>
  <sheetProtection/>
  <mergeCells count="71">
    <mergeCell ref="B130:F130"/>
    <mergeCell ref="B141:F141"/>
    <mergeCell ref="B71:F71"/>
    <mergeCell ref="I1:L1"/>
    <mergeCell ref="I2:L2"/>
    <mergeCell ref="I3:L3"/>
    <mergeCell ref="B5:L5"/>
    <mergeCell ref="G7:L7"/>
    <mergeCell ref="B69:F69"/>
    <mergeCell ref="B36:F36"/>
    <mergeCell ref="B33:F33"/>
    <mergeCell ref="B53:F53"/>
    <mergeCell ref="B68:F68"/>
    <mergeCell ref="B34:F34"/>
    <mergeCell ref="B38:F38"/>
    <mergeCell ref="B41:F41"/>
    <mergeCell ref="B37:F37"/>
    <mergeCell ref="B86:F86"/>
    <mergeCell ref="B45:F45"/>
    <mergeCell ref="B66:F66"/>
    <mergeCell ref="B65:F65"/>
    <mergeCell ref="B72:F72"/>
    <mergeCell ref="B84:F84"/>
    <mergeCell ref="B76:F76"/>
    <mergeCell ref="B83:F83"/>
    <mergeCell ref="B77:F77"/>
    <mergeCell ref="B250:F250"/>
    <mergeCell ref="B227:F227"/>
    <mergeCell ref="B249:F249"/>
    <mergeCell ref="B85:F85"/>
    <mergeCell ref="B170:F170"/>
    <mergeCell ref="B137:F137"/>
    <mergeCell ref="B151:F151"/>
    <mergeCell ref="B155:F155"/>
    <mergeCell ref="B212:F212"/>
    <mergeCell ref="B216:F216"/>
    <mergeCell ref="B157:F157"/>
    <mergeCell ref="B148:F148"/>
    <mergeCell ref="B184:F184"/>
    <mergeCell ref="B178:F178"/>
    <mergeCell ref="B159:F159"/>
    <mergeCell ref="B146:F146"/>
    <mergeCell ref="B147:F147"/>
    <mergeCell ref="B213:F213"/>
    <mergeCell ref="B177:F177"/>
    <mergeCell ref="B185:F185"/>
    <mergeCell ref="B226:F226"/>
    <mergeCell ref="B224:F224"/>
    <mergeCell ref="B221:F221"/>
    <mergeCell ref="B223:F223"/>
    <mergeCell ref="B198:F198"/>
    <mergeCell ref="B228:F228"/>
    <mergeCell ref="B218:F218"/>
    <mergeCell ref="B209:F209"/>
    <mergeCell ref="B189:F189"/>
    <mergeCell ref="B222:F222"/>
    <mergeCell ref="B139:F139"/>
    <mergeCell ref="B150:F150"/>
    <mergeCell ref="B140:F140"/>
    <mergeCell ref="B156:F156"/>
    <mergeCell ref="B158:F158"/>
    <mergeCell ref="B88:F88"/>
    <mergeCell ref="B87:F87"/>
    <mergeCell ref="B188:F188"/>
    <mergeCell ref="B91:F91"/>
    <mergeCell ref="B127:F127"/>
    <mergeCell ref="B149:F149"/>
    <mergeCell ref="B182:F182"/>
    <mergeCell ref="B94:F94"/>
    <mergeCell ref="B175:F175"/>
    <mergeCell ref="B136:F136"/>
  </mergeCells>
  <printOptions horizontalCentered="1"/>
  <pageMargins left="0.5905511811023623" right="0.1968503937007874" top="0.7874015748031497" bottom="0.3937007874015748" header="0.5118110236220472" footer="0.5118110236220472"/>
  <pageSetup fitToHeight="39" fitToWidth="1" horizontalDpi="600" verticalDpi="600" orientation="portrait" paperSize="9" scale="74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2015-11-18T08:43:20Z</cp:lastPrinted>
  <dcterms:created xsi:type="dcterms:W3CDTF">2013-10-18T09:34:20Z</dcterms:created>
  <dcterms:modified xsi:type="dcterms:W3CDTF">2015-11-18T08:45:17Z</dcterms:modified>
  <cp:category/>
  <cp:version/>
  <cp:contentType/>
  <cp:contentStatus/>
</cp:coreProperties>
</file>