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780" windowWidth="11030" windowHeight="7960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Табл.№1'!$8:$8</definedName>
    <definedName name="_xlnm.Print_Area" localSheetId="1">'Приложение №4 Табл.№1'!$G$1:$L$573</definedName>
  </definedNames>
  <calcPr fullCalcOnLoad="1"/>
</workbook>
</file>

<file path=xl/sharedStrings.xml><?xml version="1.0" encoding="utf-8"?>
<sst xmlns="http://schemas.openxmlformats.org/spreadsheetml/2006/main" count="1118" uniqueCount="748">
  <si>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</si>
  <si>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</si>
  <si>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</si>
  <si>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</si>
  <si>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</si>
  <si>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</si>
  <si>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</si>
  <si>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</si>
  <si>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</si>
  <si>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</si>
  <si>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</si>
  <si>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</si>
  <si>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</si>
  <si>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</si>
  <si>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</si>
  <si>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</si>
  <si>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</si>
  <si>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</si>
  <si>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</si>
  <si>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</si>
  <si>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</si>
  <si>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</si>
  <si>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</si>
  <si>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</si>
  <si>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</si>
  <si>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</si>
  <si>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</si>
  <si>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</si>
  <si>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</si>
  <si>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</si>
  <si>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</si>
  <si>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</si>
  <si>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</si>
  <si>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</si>
  <si>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</si>
  <si>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</si>
  <si>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</si>
  <si>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</si>
  <si>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</si>
  <si>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</si>
  <si>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</si>
  <si>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</si>
  <si>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</si>
  <si>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</si>
  <si>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</si>
  <si>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</si>
  <si>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</si>
  <si>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</si>
  <si>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</si>
  <si>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</si>
  <si>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</si>
  <si>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</si>
  <si>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</si>
  <si>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</si>
  <si>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</si>
  <si>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</si>
  <si>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</si>
  <si>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</si>
  <si>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</si>
  <si>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</si>
  <si>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</si>
  <si>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</si>
  <si>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</si>
  <si>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</si>
  <si>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</si>
  <si>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</si>
  <si>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</si>
  <si>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</si>
  <si>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</si>
  <si>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</si>
  <si>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</si>
  <si>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</si>
  <si>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</si>
  <si>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</si>
  <si>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</si>
  <si>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</si>
  <si>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</si>
  <si>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</si>
  <si>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</si>
  <si>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</si>
  <si>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</si>
  <si>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</si>
  <si>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</si>
  <si>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</si>
  <si>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</si>
  <si>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</si>
  <si>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</si>
  <si>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</si>
  <si>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</si>
  <si>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</si>
  <si>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</si>
  <si>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</si>
  <si>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</si>
  <si>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</si>
  <si>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</si>
  <si>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</si>
  <si>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</si>
  <si>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</si>
  <si>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</si>
  <si>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</si>
  <si>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</si>
  <si>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</si>
  <si>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</si>
  <si>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</si>
  <si>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</si>
  <si>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</si>
  <si>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</si>
  <si>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</si>
  <si>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</si>
  <si>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</si>
  <si>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</si>
  <si>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</si>
  <si>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</si>
  <si>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</si>
  <si>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</si>
  <si>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</si>
  <si>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</si>
  <si>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</si>
  <si>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</si>
  <si>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</si>
  <si>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</si>
  <si>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</si>
  <si>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</si>
  <si>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</si>
  <si>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</si>
  <si>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</si>
  <si>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</si>
  <si>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</si>
  <si>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</si>
  <si>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</si>
  <si>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</si>
  <si>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</si>
  <si>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99.0.7260</t>
  </si>
  <si>
    <t>04.1.6066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</si>
  <si>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</si>
  <si>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</si>
  <si>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</si>
  <si>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</si>
  <si>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</si>
  <si>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</si>
  <si>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</si>
  <si>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</si>
  <si>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</si>
  <si>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</si>
  <si>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</si>
  <si>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</si>
  <si>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</si>
  <si>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</si>
  <si>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</si>
  <si>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</si>
  <si>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</si>
  <si>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</si>
  <si>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</si>
  <si>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</si>
  <si>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</si>
  <si>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</si>
  <si>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</si>
  <si>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</si>
  <si>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</si>
  <si>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</si>
  <si>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</si>
  <si>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</si>
  <si>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</si>
  <si>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</si>
  <si>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</si>
  <si>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</si>
  <si>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</si>
  <si>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</si>
  <si>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</si>
  <si>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</si>
  <si>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</si>
  <si>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</si>
  <si>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</si>
  <si>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</si>
  <si>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</si>
  <si>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</si>
  <si>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</si>
  <si>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</si>
  <si>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</si>
  <si>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</si>
  <si>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</si>
  <si>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</si>
  <si>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</si>
  <si>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</si>
  <si>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</si>
  <si>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</si>
  <si>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</si>
  <si>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</si>
  <si>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</si>
  <si>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</si>
  <si>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</si>
  <si>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</si>
  <si>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</si>
  <si>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</si>
  <si>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</si>
  <si>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</si>
  <si>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</si>
  <si>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</si>
  <si>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</si>
  <si>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</si>
  <si>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</si>
  <si>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</si>
  <si>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</si>
  <si>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</si>
  <si>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</si>
  <si>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</si>
  <si>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</si>
  <si>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</si>
  <si>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</si>
  <si>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</si>
  <si>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</si>
  <si>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</si>
  <si>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</si>
  <si>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</si>
  <si>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</si>
  <si>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</si>
  <si>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</si>
  <si>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</si>
  <si>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</si>
  <si>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</si>
  <si>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</si>
  <si>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</si>
  <si>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</si>
  <si>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</si>
  <si>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</si>
  <si>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</si>
  <si>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</si>
  <si>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</si>
  <si>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</si>
  <si>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</si>
  <si>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</si>
  <si>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</si>
  <si>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</si>
  <si>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</si>
  <si>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</si>
  <si>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</si>
  <si>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</si>
  <si>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</si>
  <si>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</si>
  <si>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</si>
  <si>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</si>
  <si>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</si>
  <si>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</si>
  <si>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</si>
  <si>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</si>
  <si>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</si>
  <si>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</si>
  <si>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</si>
  <si>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</si>
  <si>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</si>
  <si>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</si>
  <si>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</si>
  <si>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</si>
  <si>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</si>
  <si>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</si>
  <si>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</si>
  <si>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</si>
  <si>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</si>
  <si>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</si>
  <si>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</si>
  <si>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</si>
  <si>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30.1.7294</t>
  </si>
  <si>
    <t>03.1.5084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</si>
  <si>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</si>
  <si>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</si>
  <si>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</si>
  <si>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</si>
  <si>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</si>
  <si>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</si>
  <si>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</si>
  <si>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</si>
  <si>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</si>
  <si>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</si>
  <si>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</si>
  <si>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</si>
  <si>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</si>
  <si>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</si>
  <si>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</si>
  <si>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</si>
  <si>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</si>
  <si>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</si>
  <si>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</si>
  <si>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</si>
  <si>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</si>
  <si>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</si>
  <si>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</si>
  <si>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</si>
  <si>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</si>
  <si>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</si>
  <si>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</si>
  <si>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</si>
  <si>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99.0.7145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</si>
  <si>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</si>
  <si>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</si>
  <si>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</si>
  <si>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</si>
  <si>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</si>
  <si>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</si>
  <si>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</si>
  <si>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</si>
  <si>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</si>
  <si>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</si>
  <si>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</si>
  <si>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</si>
  <si>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 xml:space="preserve">  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</si>
  <si>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</si>
  <si>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</si>
  <si>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</si>
  <si>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</si>
  <si>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</si>
  <si>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</si>
  <si>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</si>
  <si>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</si>
  <si>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</si>
  <si>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</si>
  <si>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</si>
  <si>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</si>
  <si>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</si>
  <si>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</si>
  <si>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</si>
  <si>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</si>
  <si>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</si>
  <si>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</si>
  <si>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</si>
  <si>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</si>
  <si>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</si>
  <si>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</si>
  <si>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</si>
  <si>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</si>
  <si>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</si>
  <si>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</si>
  <si>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</si>
  <si>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</si>
  <si>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</si>
  <si>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</si>
  <si>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</si>
  <si>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</si>
  <si>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</si>
  <si>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</si>
  <si>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</si>
  <si>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</si>
  <si>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</si>
  <si>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</si>
  <si>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</si>
  <si>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</si>
  <si>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</si>
  <si>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</si>
  <si>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</si>
  <si>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</si>
  <si>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02.1.02.70510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</si>
  <si>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</si>
  <si>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</si>
  <si>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</si>
  <si>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</si>
  <si>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</si>
  <si>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</si>
  <si>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</si>
  <si>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</si>
  <si>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</si>
  <si>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</si>
  <si>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</si>
  <si>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03.1.01.R0840</t>
  </si>
  <si>
    <t>03.1.02.00000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</si>
  <si>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</si>
  <si>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</si>
  <si>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</si>
  <si>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</si>
  <si>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</si>
  <si>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</si>
  <si>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</si>
  <si>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</si>
  <si>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</si>
  <si>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</si>
  <si>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</si>
  <si>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</si>
  <si>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</si>
  <si>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</si>
  <si>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</si>
  <si>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</si>
  <si>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</si>
  <si>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</si>
  <si>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</si>
  <si>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</si>
  <si>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</si>
  <si>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</si>
  <si>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</si>
  <si>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</si>
  <si>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</si>
  <si>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</si>
  <si>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</si>
  <si>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</si>
  <si>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</si>
  <si>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</si>
  <si>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</si>
  <si>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</si>
  <si>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</si>
  <si>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</si>
  <si>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</si>
  <si>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</si>
  <si>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</si>
  <si>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</si>
  <si>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</si>
  <si>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</si>
  <si>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</si>
  <si>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</si>
  <si>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</si>
  <si>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</si>
  <si>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</si>
  <si>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</si>
  <si>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</si>
  <si>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</si>
  <si>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</si>
  <si>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</si>
  <si>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</si>
  <si>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</si>
  <si>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</si>
  <si>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</si>
  <si>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</si>
  <si>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</si>
  <si>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</si>
  <si>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</si>
  <si>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</si>
  <si>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</si>
  <si>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</si>
  <si>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</si>
  <si>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</si>
  <si>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</si>
  <si>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</si>
  <si>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</si>
  <si>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</si>
  <si>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</si>
  <si>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</si>
  <si>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</si>
  <si>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</si>
  <si>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</si>
  <si>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</si>
  <si>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</si>
  <si>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</si>
  <si>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</si>
  <si>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</si>
  <si>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</si>
  <si>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</si>
  <si>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</si>
  <si>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</si>
  <si>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</si>
  <si>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</si>
  <si>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</si>
  <si>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</si>
  <si>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</si>
  <si>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</si>
  <si>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</si>
  <si>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24.1.01.61860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</si>
  <si>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</si>
  <si>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</si>
  <si>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</si>
  <si>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</si>
  <si>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</si>
  <si>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</si>
  <si>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</si>
  <si>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</si>
  <si>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</si>
  <si>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</si>
  <si>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</si>
  <si>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</si>
  <si>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</si>
  <si>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</si>
  <si>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</si>
  <si>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</si>
  <si>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</si>
  <si>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</si>
  <si>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</si>
  <si>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</si>
  <si>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</si>
  <si>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</si>
  <si>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</si>
  <si>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</si>
  <si>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</si>
  <si>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</si>
  <si>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99.0.00.00000</t>
  </si>
  <si>
    <t>99.0.00.51180</t>
  </si>
  <si>
    <t>99.0.00.72040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</si>
  <si>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</si>
  <si>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</si>
  <si>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</si>
  <si>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</si>
  <si>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</si>
  <si>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</si>
  <si>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</si>
  <si>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</si>
  <si>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</si>
  <si>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</si>
  <si>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</si>
  <si>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</si>
  <si>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</si>
  <si>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</si>
  <si>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</si>
  <si>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</si>
  <si>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</si>
  <si>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</si>
  <si>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</si>
  <si>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</si>
  <si>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</si>
  <si>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</si>
  <si>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</si>
  <si>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</si>
  <si>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</si>
  <si>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</si>
  <si>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</si>
  <si>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99.0.00.74420</t>
  </si>
  <si>
    <t>Субвенция на отлов и содержание безнадзорных животных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</si>
  <si>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</si>
  <si>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</si>
  <si>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</si>
  <si>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</si>
  <si>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Защита конституционного строя, предупреждение актов терроризма, проявлений экстремизма и ксенофобии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</si>
  <si>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</si>
  <si>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</si>
  <si>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</si>
  <si>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</si>
  <si>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</si>
  <si>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</si>
  <si>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</si>
  <si>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</si>
  <si>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</si>
  <si>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</si>
  <si>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Компенсация части расходов на приобретение путевки в организации отдыха детей и их оздоровления</t>
  </si>
  <si>
    <t>Частичная оплата стоимости путевки в организации отдыха детей и их оздоровления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</si>
  <si>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</si>
  <si>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</si>
  <si>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26.0.00.00000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</si>
  <si>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</si>
  <si>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26.1.00.00000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</si>
  <si>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</si>
  <si>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26.1.01.00000</t>
  </si>
  <si>
    <t>Отлов безнадзорных животных</t>
  </si>
  <si>
    <t>11.1.02.71750</t>
  </si>
  <si>
    <t>Реализация мероприятий по созданию условий для развития инфраструктуры досуга и отдыха</t>
  </si>
  <si>
    <t>03.1.03.00000</t>
  </si>
  <si>
    <t>Поддержка социально ориентированных некоммерческих организаций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</si>
  <si>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</si>
  <si>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</si>
  <si>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Развитие органов управления районного звена ТП РСЧС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</si>
  <si>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</si>
  <si>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Повышение эффективности управления муниципальными финансами Первомайского муниципального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</si>
  <si>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</si>
  <si>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</si>
  <si>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</si>
  <si>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</si>
  <si>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30.1.01.61960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</si>
  <si>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</si>
  <si>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</si>
  <si>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</si>
  <si>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2016-2018 годы"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</si>
  <si>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</si>
  <si>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</si>
  <si>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</si>
  <si>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</si>
  <si>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</si>
  <si>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</si>
  <si>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</si>
  <si>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</si>
  <si>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</si>
  <si>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</si>
  <si>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</si>
  <si>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</si>
  <si>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</si>
  <si>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</si>
  <si>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</si>
  <si>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</si>
  <si>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</si>
  <si>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Расходы на реализацию мероприятий по строительству и реконструкции объектов теплоснабжения</t>
  </si>
  <si>
    <t>Муниципальная программа "Развитие образования в Первомайском муниципальном районе на 2018-2020 годы"</t>
  </si>
  <si>
    <t>Общепрограммные расходы муниципальной программы "Развитие образования в Первомайском муниципальном районе на 2018-2020 годы"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</si>
  <si>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</si>
  <si>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 2018-2020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</si>
  <si>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2018-2020 годы"</t>
  </si>
  <si>
    <t>Подпрограмма "Улучшение условий и охраны труда по Первомайскому муниципальному району на 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</si>
  <si>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</si>
  <si>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Реализация мероприятий Подпрограммы "Молодежь" на 2018-2020 годы</t>
  </si>
  <si>
    <t>Муниципальная программа "Развитие культуры и молодежной политики в Первомайском муниципальном районе на  2018-2020 годы"</t>
  </si>
  <si>
    <t>Подпрограмма "ВЦП по развитию культуры Первомайского муниципального района Ярославской области на 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</si>
  <si>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</si>
  <si>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  2018-2020 годы"</t>
  </si>
  <si>
    <t>Подпрограмма "Молодежь" на  2018-2020 годы</t>
  </si>
  <si>
    <t>Муниципальная программа "Эффективная власть в Первомайском муниципальном районе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</si>
  <si>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</si>
  <si>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</si>
  <si>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</si>
  <si>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</si>
  <si>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</si>
  <si>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"Развитие физической культуры и спорта в Первомайском муниципальном районе на 2016-2020 годы"</t>
  </si>
  <si>
    <t>Подпрограмма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</si>
  <si>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2016-2020 годы"</t>
  </si>
  <si>
    <t>Муниципальная программа "Энергосбережение и повышение энергоэффективности в Первомайском муниципальном районе на 2018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</si>
  <si>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2018 год"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</si>
  <si>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</si>
  <si>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</si>
  <si>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</si>
  <si>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</si>
  <si>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</si>
  <si>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</si>
  <si>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</si>
  <si>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</si>
  <si>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14.1.02.75250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</si>
  <si>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</si>
  <si>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Муниципальная программа "Развитие сельского хозяйства в Первомайском муниципальном районе в 2018-2020 годах"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</si>
  <si>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</si>
  <si>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</si>
  <si>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</si>
  <si>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</si>
  <si>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 за счет средств федерального бюджета</t>
  </si>
  <si>
    <t xml:space="preserve"> Выплата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</si>
  <si>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 xml:space="preserve"> Выплата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</si>
  <si>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</si>
  <si>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</si>
  <si>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</si>
  <si>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Подпрограмма "Поддержка социально ориентированных некоммерческих организаций Первомайского муниципального района на  2018-2020 годы"</t>
  </si>
  <si>
    <t>Муниципальная  программа "Комплексные меры по организации отдыха и оздоровления детей Первомайского района на 2018-2020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</si>
  <si>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</si>
  <si>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 "Развитие субъектов малого и среднего предпринимательства  Первомайского муниципального района" на 2016-2018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</si>
  <si>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</si>
  <si>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</si>
  <si>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</si>
  <si>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</si>
  <si>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25.1.02.0000</t>
  </si>
  <si>
    <t>25.1.02.61960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</si>
  <si>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</si>
  <si>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 xml:space="preserve">Развитие сельскохозяйственного производства </t>
  </si>
  <si>
    <t>Расходы на отлов  и содержание безнадзорных животных</t>
  </si>
  <si>
    <t>Повышение финансовых возможностей муниципальных образований Первомайского муниципального района на 2018 год и плановый период 2019-2020 годов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</si>
  <si>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</si>
  <si>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</si>
  <si>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</si>
  <si>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</si>
  <si>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</si>
  <si>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Подпрограмма "Профилактика безнадзорности, правонарушений и защиты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</si>
  <si>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защиты прав несовершеннолетних Первомайского муниципального района" на 2018-2020 годы
</t>
  </si>
  <si>
    <t>Подпрограмма "Профилактика правонарушений на территории Первомайского муниципального района"на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</si>
  <si>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</si>
  <si>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</si>
  <si>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</si>
  <si>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</si>
  <si>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Капитальные вложения в объекты государственной (муниципальной) собственности</t>
  </si>
  <si>
    <t>Капитальные вложения в объекты  государственной (муниципальной) собственности</t>
  </si>
  <si>
    <t>Муниципальная программа  "Обеспечение общественного порядка и противодействия преступности на территории Первомайского муниципального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</si>
  <si>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</si>
  <si>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"Семья и дети  на 2016-2018 годы"</t>
  </si>
  <si>
    <t>Общепрограммные расходы муниципальной программы "Семья и дети на 2016-2018 годы"</t>
  </si>
  <si>
    <t>Реализация мероприятий муниципальной программы "Семья и дети  на 2016-2018 годы"</t>
  </si>
  <si>
    <t xml:space="preserve">Межбюджетные трансферты, передаваемые бюджетам поселений на содержание дорог по соглашению  
</t>
  </si>
  <si>
    <t>Расходы на повышение оплаты труда отдельных категорий работников муниципальных учреждений в сфере образования</t>
  </si>
  <si>
    <t xml:space="preserve">       </t>
  </si>
  <si>
    <t>Расходы на повышение оплаты труда работников муниципальных учреждений в сфере культуры</t>
  </si>
  <si>
    <t>2018 год   вносимые изменения</t>
  </si>
  <si>
    <t>2018 год                    Итого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</si>
  <si>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</si>
  <si>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Муниципальная программа «Разработка и актуализация градостроительной документации Первомайского района Ярославской области» на 2018 год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</si>
  <si>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 год</t>
  </si>
  <si>
    <t>Расходы на изменение Генеральных планов и Правил землепользования и застройки поселений Первомайского района</t>
  </si>
  <si>
    <t>05.0.00.00000</t>
  </si>
  <si>
    <t>05.1.00.00000</t>
  </si>
  <si>
    <t>05.1.01.00000</t>
  </si>
  <si>
    <t>05.1.01.60500</t>
  </si>
  <si>
    <t>03.1.01.55730</t>
  </si>
  <si>
    <t>Назначение и осуществление ежемесячной выплаты в связи с рождением (усыновлением) первого ребенка</t>
  </si>
  <si>
    <t>2018 год                   решение о бюджете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</si>
  <si>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собственности, приобретению права собственности</t>
  </si>
  <si>
    <t>Расходы на финансирование дорожного хозяйства за счет средств бюджета района в рамках софинансирования</t>
  </si>
  <si>
    <t>Расходы на финансирование дорожного хозяйства за счет субсидии из областного бюджета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</si>
  <si>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</si>
  <si>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бюджета района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</si>
  <si>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</si>
  <si>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проведение капитального ремонта муниципальных учреждений культуры за счет субсидии из областного бюджета</t>
  </si>
  <si>
    <t>Расходы на проведение капитального ремонта муниципальных учреждений культуры за счет средств  бюджета района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</si>
  <si>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</si>
  <si>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11.3.02.00000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</si>
  <si>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</si>
  <si>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Обеспечение трудоустройства несовершеннолетних граждан на временные рабочие места за счет средств местного бюджета</t>
  </si>
  <si>
    <t>Содействие временной занятости и адаптация к трудовой деятельности несовершеннолетних граждан</t>
  </si>
  <si>
    <t>Реализация мероприятий инициативного бюджетирования (поддержка местных инициатив) за счет субсидии из областного бюджета</t>
  </si>
  <si>
    <t>Реализация мероприятий инициативного бюджетирования (поддержка местных инициатив) за счет средств бюджета района</t>
  </si>
  <si>
    <t>Реализация мероприятий по информационному обеспечению муниципальных закупок за счет субсидии из областного бюджета</t>
  </si>
  <si>
    <t>Реализация мероприятий по информационному обеспечению муниципальных закупок за счет средств бюджета района</t>
  </si>
  <si>
    <t>11.1.02.61060</t>
  </si>
  <si>
    <t>Расходы на укрепление материально-технической базы культурно-досуговых и образовательных учреждений</t>
  </si>
  <si>
    <t>25.1.02.61950</t>
  </si>
  <si>
    <t>Приложение № 3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</si>
  <si>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</si>
  <si>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</si>
  <si>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24.3.00.00000</t>
  </si>
  <si>
    <t>24.3.01.00000</t>
  </si>
  <si>
    <t>24.3.01.61910</t>
  </si>
  <si>
    <t>Подпрограмма «Повышение безопасности дорожного движения на территории Первомайского муниципального района на 2018-2020 годы»</t>
  </si>
  <si>
    <t>Мероприятия по повышению безопасности дорожного движения вблизи ж/д путей</t>
  </si>
  <si>
    <t>Реализация мероприятий подпрограммы «Повышение безопасности дорожного движения на территории Первомайского муниципального района на 2018-2020 годы»</t>
  </si>
  <si>
    <t>02.1.01.70510</t>
  </si>
  <si>
    <t>02.1.01.70520</t>
  </si>
  <si>
    <t>02.1.01.73110</t>
  </si>
  <si>
    <t>02.1.01.75890</t>
  </si>
  <si>
    <t>02.1.02.70430</t>
  </si>
  <si>
    <t>02.1.02.70460</t>
  </si>
  <si>
    <t>02.1.02.70490</t>
  </si>
  <si>
    <t>02.1.02.70500</t>
  </si>
  <si>
    <t>02.1.02.70530</t>
  </si>
  <si>
    <t>03.1.01.70740</t>
  </si>
  <si>
    <t>03.1.01.70750</t>
  </si>
  <si>
    <t>03.1.01.70860</t>
  </si>
  <si>
    <t>03.1.01.73040</t>
  </si>
  <si>
    <t>03.1.01.75480</t>
  </si>
  <si>
    <t>03.1.01.75490</t>
  </si>
  <si>
    <t>03.1.02.70890</t>
  </si>
  <si>
    <t>03.1.03.70850</t>
  </si>
  <si>
    <t>06.1.01.71000</t>
  </si>
  <si>
    <t>06.1.01.61000</t>
  </si>
  <si>
    <t>06.1.01.71060</t>
  </si>
  <si>
    <t>06.1.01.74390</t>
  </si>
  <si>
    <t>06.1.01.75160</t>
  </si>
  <si>
    <t>08.3.01.71430</t>
  </si>
  <si>
    <t>08.3.01.61430</t>
  </si>
  <si>
    <t>11.1.01.70650</t>
  </si>
  <si>
    <t>11.1.01.75900</t>
  </si>
  <si>
    <t>11.1.02.71690</t>
  </si>
  <si>
    <t>11.1.02.61690</t>
  </si>
  <si>
    <t>11.1.02.75350</t>
  </si>
  <si>
    <t>11.1.02.65350</t>
  </si>
  <si>
    <t>11.3.02.76150</t>
  </si>
  <si>
    <t>11.3.02.66150</t>
  </si>
  <si>
    <t>14.1.01.65260</t>
  </si>
  <si>
    <t>17.1.01.61650</t>
  </si>
  <si>
    <t>17.1.01.72880</t>
  </si>
  <si>
    <t>17.1.01.62880</t>
  </si>
  <si>
    <t>24.1.01.72440</t>
  </si>
  <si>
    <t>24.1.01.62440</t>
  </si>
  <si>
    <t>24.2.02.72550</t>
  </si>
  <si>
    <t>24.2.02.72560</t>
  </si>
  <si>
    <t>25.1.01.74450</t>
  </si>
  <si>
    <t>25.1.02.74420</t>
  </si>
  <si>
    <t>36.1.02.75800</t>
  </si>
  <si>
    <t>36.1.02.65800</t>
  </si>
  <si>
    <t>50.0.00.70550</t>
  </si>
  <si>
    <t>50.0.00.80190</t>
  </si>
  <si>
    <t>50.0.00.70870</t>
  </si>
  <si>
    <t>03.1.01.70840</t>
  </si>
  <si>
    <t>50.0.00.80200</t>
  </si>
  <si>
    <t>99.0.00.71230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</si>
  <si>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</si>
  <si>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к решению Собрания Представителей Первомайского муниципального района от 11.07.2018 года  № 246</t>
  </si>
  <si>
    <t>"Приложение № 4 к решению Собрания Представителей Первомайского муниципального района  от 25.12. 2017 года № 224 ( в редакции решения Собрания Представителей Первомайского муниципального                               района от 11.07.2018 года № 246)"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</si>
</sst>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49" fontId="3" fillId="32" borderId="0" xfId="53" applyNumberFormat="1" applyFont="1" applyFill="1" applyBorder="1" applyAlignment="1" applyProtection="1">
      <alignment horizontal="center" vertical="top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49" fontId="11" fillId="34" borderId="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33" borderId="17" xfId="53" applyNumberFormat="1" applyFont="1" applyFill="1" applyBorder="1" applyAlignment="1" applyProtection="1">
      <alignment horizontal="center" vertical="top"/>
      <protection hidden="1"/>
    </xf>
    <xf numFmtId="3" fontId="3" fillId="33" borderId="17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2" fillId="33" borderId="10" xfId="0" applyFont="1" applyFill="1" applyBorder="1" applyAlignment="1">
      <alignment wrapText="1"/>
    </xf>
    <xf numFmtId="0" fontId="3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2" xfId="53" applyNumberFormat="1" applyFont="1" applyFill="1" applyBorder="1" applyAlignment="1" applyProtection="1">
      <alignment horizontal="center" vertical="center"/>
      <protection hidden="1"/>
    </xf>
    <xf numFmtId="0" fontId="5" fillId="32" borderId="13" xfId="53" applyNumberFormat="1" applyFont="1" applyFill="1" applyBorder="1" applyAlignment="1" applyProtection="1">
      <alignment horizontal="center" vertical="center"/>
      <protection hidden="1"/>
    </xf>
    <xf numFmtId="49" fontId="11" fillId="32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1" xfId="53" applyFont="1" applyFill="1" applyBorder="1" applyProtection="1">
      <alignment/>
      <protection hidden="1"/>
    </xf>
    <xf numFmtId="49" fontId="3" fillId="14" borderId="0" xfId="53" applyNumberFormat="1" applyFont="1" applyFill="1" applyBorder="1" applyAlignment="1" applyProtection="1">
      <alignment horizontal="center" vertical="top"/>
      <protection hidden="1"/>
    </xf>
    <xf numFmtId="0" fontId="2" fillId="14" borderId="0" xfId="53" applyFont="1" applyFill="1">
      <alignment/>
      <protection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14" borderId="15" xfId="53" applyNumberFormat="1" applyFont="1" applyFill="1" applyBorder="1" applyAlignment="1" applyProtection="1">
      <alignment horizontal="center" vertical="center"/>
      <protection hidden="1"/>
    </xf>
    <xf numFmtId="0" fontId="3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6" borderId="11" xfId="53" applyFont="1" applyFill="1" applyBorder="1" applyProtection="1">
      <alignment/>
      <protection hidden="1"/>
    </xf>
    <xf numFmtId="0" fontId="4" fillId="36" borderId="15" xfId="53" applyNumberFormat="1" applyFont="1" applyFill="1" applyBorder="1" applyAlignment="1" applyProtection="1">
      <alignment horizontal="center" vertical="center"/>
      <protection hidden="1"/>
    </xf>
    <xf numFmtId="0" fontId="4" fillId="36" borderId="16" xfId="53" applyNumberFormat="1" applyFont="1" applyFill="1" applyBorder="1" applyAlignment="1" applyProtection="1">
      <alignment horizontal="center" vertical="center"/>
      <protection hidden="1"/>
    </xf>
    <xf numFmtId="49" fontId="3" fillId="36" borderId="0" xfId="53" applyNumberFormat="1" applyFont="1" applyFill="1" applyBorder="1" applyAlignment="1" applyProtection="1">
      <alignment horizontal="center" vertical="top"/>
      <protection hidden="1"/>
    </xf>
    <xf numFmtId="0" fontId="2" fillId="36" borderId="0" xfId="53" applyFont="1" applyFill="1">
      <alignment/>
      <protection/>
    </xf>
    <xf numFmtId="0" fontId="4" fillId="37" borderId="11" xfId="53" applyFont="1" applyFill="1" applyBorder="1" applyProtection="1">
      <alignment/>
      <protection hidden="1"/>
    </xf>
    <xf numFmtId="49" fontId="3" fillId="37" borderId="0" xfId="53" applyNumberFormat="1" applyFont="1" applyFill="1" applyBorder="1" applyAlignment="1" applyProtection="1">
      <alignment horizontal="center" vertical="top"/>
      <protection hidden="1"/>
    </xf>
    <xf numFmtId="0" fontId="2" fillId="37" borderId="0" xfId="53" applyFont="1" applyFill="1">
      <alignment/>
      <protection/>
    </xf>
    <xf numFmtId="49" fontId="11" fillId="37" borderId="0" xfId="53" applyNumberFormat="1" applyFont="1" applyFill="1" applyBorder="1" applyAlignment="1" applyProtection="1">
      <alignment horizontal="center" vertical="top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4" fillId="38" borderId="11" xfId="53" applyFont="1" applyFill="1" applyBorder="1" applyProtection="1">
      <alignment/>
      <protection hidden="1"/>
    </xf>
    <xf numFmtId="49" fontId="3" fillId="38" borderId="0" xfId="53" applyNumberFormat="1" applyFont="1" applyFill="1" applyBorder="1" applyAlignment="1" applyProtection="1">
      <alignment horizontal="center" vertical="top"/>
      <protection hidden="1"/>
    </xf>
    <xf numFmtId="0" fontId="2" fillId="38" borderId="0" xfId="53" applyFont="1" applyFill="1">
      <alignment/>
      <protection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5" fillId="38" borderId="15" xfId="53" applyNumberFormat="1" applyFont="1" applyFill="1" applyBorder="1" applyAlignment="1" applyProtection="1">
      <alignment horizontal="center" vertical="center"/>
      <protection hidden="1"/>
    </xf>
    <xf numFmtId="0" fontId="5" fillId="38" borderId="16" xfId="53" applyNumberFormat="1" applyFont="1" applyFill="1" applyBorder="1" applyAlignment="1" applyProtection="1">
      <alignment horizontal="center" vertical="center"/>
      <protection hidden="1"/>
    </xf>
    <xf numFmtId="0" fontId="4" fillId="39" borderId="11" xfId="53" applyFont="1" applyFill="1" applyBorder="1" applyProtection="1">
      <alignment/>
      <protection hidden="1"/>
    </xf>
    <xf numFmtId="49" fontId="3" fillId="39" borderId="0" xfId="53" applyNumberFormat="1" applyFont="1" applyFill="1" applyBorder="1" applyAlignment="1" applyProtection="1">
      <alignment horizontal="center" vertical="top"/>
      <protection hidden="1"/>
    </xf>
    <xf numFmtId="0" fontId="2" fillId="39" borderId="0" xfId="53" applyFont="1" applyFill="1">
      <alignment/>
      <protection/>
    </xf>
    <xf numFmtId="49" fontId="11" fillId="39" borderId="0" xfId="53" applyNumberFormat="1" applyFont="1" applyFill="1" applyBorder="1" applyAlignment="1" applyProtection="1">
      <alignment horizontal="center" vertical="top"/>
      <protection hidden="1"/>
    </xf>
    <xf numFmtId="0" fontId="5" fillId="39" borderId="12" xfId="53" applyNumberFormat="1" applyFont="1" applyFill="1" applyBorder="1" applyAlignment="1" applyProtection="1">
      <alignment horizontal="center" vertical="center"/>
      <protection hidden="1"/>
    </xf>
    <xf numFmtId="0" fontId="5" fillId="39" borderId="13" xfId="53" applyNumberFormat="1" applyFont="1" applyFill="1" applyBorder="1" applyAlignment="1" applyProtection="1">
      <alignment horizontal="center" vertical="center"/>
      <protection hidden="1"/>
    </xf>
    <xf numFmtId="0" fontId="4" fillId="39" borderId="15" xfId="53" applyNumberFormat="1" applyFont="1" applyFill="1" applyBorder="1" applyAlignment="1" applyProtection="1">
      <alignment horizontal="center" vertical="center"/>
      <protection hidden="1"/>
    </xf>
    <xf numFmtId="0" fontId="4" fillId="39" borderId="16" xfId="53" applyNumberFormat="1" applyFont="1" applyFill="1" applyBorder="1" applyAlignment="1" applyProtection="1">
      <alignment horizontal="center" vertical="center"/>
      <protection hidden="1"/>
    </xf>
    <xf numFmtId="0" fontId="4" fillId="40" borderId="11" xfId="53" applyFont="1" applyFill="1" applyBorder="1" applyProtection="1">
      <alignment/>
      <protection hidden="1"/>
    </xf>
    <xf numFmtId="0" fontId="3" fillId="40" borderId="15" xfId="53" applyNumberFormat="1" applyFont="1" applyFill="1" applyBorder="1" applyAlignment="1" applyProtection="1">
      <alignment horizontal="center" vertical="center"/>
      <protection hidden="1"/>
    </xf>
    <xf numFmtId="0" fontId="3" fillId="40" borderId="16" xfId="53" applyNumberFormat="1" applyFont="1" applyFill="1" applyBorder="1" applyAlignment="1" applyProtection="1">
      <alignment horizontal="center" vertical="center"/>
      <protection hidden="1"/>
    </xf>
    <xf numFmtId="49" fontId="3" fillId="40" borderId="0" xfId="53" applyNumberFormat="1" applyFont="1" applyFill="1" applyBorder="1" applyAlignment="1" applyProtection="1">
      <alignment horizontal="center" vertical="top"/>
      <protection hidden="1"/>
    </xf>
    <xf numFmtId="0" fontId="2" fillId="40" borderId="0" xfId="53" applyFont="1" applyFill="1">
      <alignment/>
      <protection/>
    </xf>
    <xf numFmtId="0" fontId="4" fillId="41" borderId="11" xfId="53" applyFont="1" applyFill="1" applyBorder="1" applyProtection="1">
      <alignment/>
      <protection hidden="1"/>
    </xf>
    <xf numFmtId="0" fontId="5" fillId="41" borderId="12" xfId="53" applyNumberFormat="1" applyFont="1" applyFill="1" applyBorder="1" applyAlignment="1" applyProtection="1">
      <alignment horizontal="center" vertical="center"/>
      <protection hidden="1"/>
    </xf>
    <xf numFmtId="0" fontId="5" fillId="41" borderId="13" xfId="53" applyNumberFormat="1" applyFont="1" applyFill="1" applyBorder="1" applyAlignment="1" applyProtection="1">
      <alignment horizontal="center" vertical="center"/>
      <protection hidden="1"/>
    </xf>
    <xf numFmtId="49" fontId="11" fillId="41" borderId="0" xfId="53" applyNumberFormat="1" applyFont="1" applyFill="1" applyBorder="1" applyAlignment="1" applyProtection="1">
      <alignment horizontal="center" vertical="top"/>
      <protection hidden="1"/>
    </xf>
    <xf numFmtId="0" fontId="2" fillId="41" borderId="0" xfId="53" applyFont="1" applyFill="1">
      <alignment/>
      <protection/>
    </xf>
    <xf numFmtId="0" fontId="4" fillId="42" borderId="11" xfId="53" applyFont="1" applyFill="1" applyBorder="1" applyProtection="1">
      <alignment/>
      <protection hidden="1"/>
    </xf>
    <xf numFmtId="49" fontId="3" fillId="42" borderId="0" xfId="53" applyNumberFormat="1" applyFont="1" applyFill="1" applyBorder="1" applyAlignment="1" applyProtection="1">
      <alignment horizontal="center" vertical="top"/>
      <protection hidden="1"/>
    </xf>
    <xf numFmtId="0" fontId="2" fillId="42" borderId="0" xfId="53" applyFont="1" applyFill="1">
      <alignment/>
      <protection/>
    </xf>
    <xf numFmtId="0" fontId="3" fillId="42" borderId="15" xfId="53" applyNumberFormat="1" applyFont="1" applyFill="1" applyBorder="1" applyAlignment="1" applyProtection="1">
      <alignment horizontal="center" vertical="center"/>
      <protection hidden="1"/>
    </xf>
    <xf numFmtId="0" fontId="3" fillId="42" borderId="16" xfId="53" applyNumberFormat="1" applyFont="1" applyFill="1" applyBorder="1" applyAlignment="1" applyProtection="1">
      <alignment horizontal="center" vertical="center"/>
      <protection hidden="1"/>
    </xf>
    <xf numFmtId="0" fontId="4" fillId="41" borderId="15" xfId="53" applyNumberFormat="1" applyFont="1" applyFill="1" applyBorder="1" applyAlignment="1" applyProtection="1">
      <alignment horizontal="center" vertical="center"/>
      <protection hidden="1"/>
    </xf>
    <xf numFmtId="0" fontId="4" fillId="41" borderId="16" xfId="53" applyNumberFormat="1" applyFont="1" applyFill="1" applyBorder="1" applyAlignment="1" applyProtection="1">
      <alignment horizontal="center" vertical="center"/>
      <protection hidden="1"/>
    </xf>
    <xf numFmtId="49" fontId="3" fillId="41" borderId="0" xfId="53" applyNumberFormat="1" applyFont="1" applyFill="1" applyBorder="1" applyAlignment="1" applyProtection="1">
      <alignment horizontal="center" vertical="top"/>
      <protection hidden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0" xfId="0" applyFont="1" applyFill="1" applyBorder="1" applyAlignment="1">
      <alignment wrapText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12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12" xfId="53" applyNumberFormat="1" applyFont="1" applyFill="1" applyBorder="1" applyAlignment="1" applyProtection="1">
      <alignment horizontal="center" vertical="top"/>
      <protection hidden="1"/>
    </xf>
    <xf numFmtId="3" fontId="4" fillId="33" borderId="12" xfId="53" applyNumberFormat="1" applyFont="1" applyFill="1" applyBorder="1" applyAlignment="1" applyProtection="1">
      <alignment horizontal="right" vertical="top"/>
      <protection hidden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3" fontId="4" fillId="33" borderId="10" xfId="53" applyNumberFormat="1" applyFont="1" applyFill="1" applyBorder="1">
      <alignment/>
      <protection/>
    </xf>
    <xf numFmtId="0" fontId="5" fillId="33" borderId="12" xfId="53" applyNumberFormat="1" applyFont="1" applyFill="1" applyBorder="1" applyAlignment="1" applyProtection="1">
      <alignment horizontal="left" vertical="top" wrapText="1"/>
      <protection hidden="1"/>
    </xf>
    <xf numFmtId="0" fontId="7" fillId="33" borderId="17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horizontal="center" vertical="top" wrapText="1"/>
    </xf>
    <xf numFmtId="3" fontId="7" fillId="33" borderId="17" xfId="0" applyNumberFormat="1" applyFont="1" applyFill="1" applyBorder="1" applyAlignment="1">
      <alignment horizontal="right" vertical="top" wrapText="1"/>
    </xf>
    <xf numFmtId="164" fontId="4" fillId="33" borderId="15" xfId="53" applyNumberFormat="1" applyFont="1" applyFill="1" applyBorder="1" applyAlignment="1" applyProtection="1">
      <alignment horizontal="center" vertical="top"/>
      <protection hidden="1"/>
    </xf>
    <xf numFmtId="3" fontId="4" fillId="33" borderId="15" xfId="53" applyNumberFormat="1" applyFont="1" applyFill="1" applyBorder="1" applyAlignment="1" applyProtection="1">
      <alignment horizontal="right" vertical="top"/>
      <protection hidden="1"/>
    </xf>
    <xf numFmtId="164" fontId="4" fillId="33" borderId="17" xfId="53" applyNumberFormat="1" applyFont="1" applyFill="1" applyBorder="1" applyAlignment="1" applyProtection="1">
      <alignment horizontal="center" vertical="top"/>
      <protection hidden="1"/>
    </xf>
    <xf numFmtId="3" fontId="4" fillId="33" borderId="17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/>
      <protection hidden="1"/>
    </xf>
    <xf numFmtId="3" fontId="2" fillId="33" borderId="0" xfId="53" applyNumberFormat="1" applyFont="1" applyFill="1">
      <alignment/>
      <protection/>
    </xf>
    <xf numFmtId="0" fontId="5" fillId="0" borderId="11" xfId="53" applyFont="1" applyFill="1" applyBorder="1" applyProtection="1">
      <alignment/>
      <protection hidden="1"/>
    </xf>
    <xf numFmtId="0" fontId="15" fillId="0" borderId="0" xfId="53" applyFont="1" applyFill="1">
      <alignment/>
      <protection/>
    </xf>
    <xf numFmtId="0" fontId="12" fillId="0" borderId="10" xfId="0" applyFont="1" applyBorder="1" applyAlignment="1">
      <alignment wrapText="1"/>
    </xf>
    <xf numFmtId="3" fontId="5" fillId="33" borderId="12" xfId="53" applyNumberFormat="1" applyFont="1" applyFill="1" applyBorder="1" applyAlignment="1" applyProtection="1">
      <alignment horizontal="right" vertical="top"/>
      <protection hidden="1"/>
    </xf>
    <xf numFmtId="0" fontId="4" fillId="33" borderId="17" xfId="53" applyNumberFormat="1" applyFont="1" applyFill="1" applyBorder="1" applyAlignment="1" applyProtection="1">
      <alignment horizontal="left" vertical="top" wrapText="1"/>
      <protection hidden="1"/>
    </xf>
    <xf numFmtId="0" fontId="4" fillId="33" borderId="18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19" xfId="53" applyNumberFormat="1" applyFont="1" applyFill="1" applyBorder="1" applyAlignment="1" applyProtection="1">
      <alignment horizontal="center" vertical="top"/>
      <protection hidden="1"/>
    </xf>
    <xf numFmtId="3" fontId="4" fillId="33" borderId="20" xfId="53" applyNumberFormat="1" applyFont="1" applyFill="1" applyBorder="1" applyAlignment="1" applyProtection="1">
      <alignment horizontal="right" vertical="top"/>
      <protection hidden="1"/>
    </xf>
    <xf numFmtId="0" fontId="4" fillId="33" borderId="21" xfId="53" applyNumberFormat="1" applyFont="1" applyFill="1" applyBorder="1" applyAlignment="1" applyProtection="1">
      <alignment horizontal="left" vertical="top" wrapText="1"/>
      <protection hidden="1"/>
    </xf>
    <xf numFmtId="164" fontId="4" fillId="33" borderId="22" xfId="53" applyNumberFormat="1" applyFont="1" applyFill="1" applyBorder="1" applyAlignment="1" applyProtection="1">
      <alignment horizontal="center" vertical="top"/>
      <protection hidden="1"/>
    </xf>
    <xf numFmtId="3" fontId="4" fillId="33" borderId="23" xfId="53" applyNumberFormat="1" applyFont="1" applyFill="1" applyBorder="1" applyAlignment="1" applyProtection="1">
      <alignment horizontal="right" vertical="top"/>
      <protection hidden="1"/>
    </xf>
    <xf numFmtId="0" fontId="7" fillId="33" borderId="24" xfId="0" applyFont="1" applyFill="1" applyBorder="1" applyAlignment="1">
      <alignment wrapText="1"/>
    </xf>
    <xf numFmtId="3" fontId="4" fillId="33" borderId="25" xfId="53" applyNumberFormat="1" applyFont="1" applyFill="1" applyBorder="1" applyAlignment="1" applyProtection="1">
      <alignment horizontal="right" vertical="top"/>
      <protection hidden="1"/>
    </xf>
    <xf numFmtId="0" fontId="4" fillId="33" borderId="24" xfId="53" applyNumberFormat="1" applyFont="1" applyFill="1" applyBorder="1" applyAlignment="1" applyProtection="1">
      <alignment horizontal="left" vertical="top" wrapText="1"/>
      <protection hidden="1"/>
    </xf>
    <xf numFmtId="0" fontId="4" fillId="33" borderId="26" xfId="53" applyNumberFormat="1" applyFont="1" applyFill="1" applyBorder="1" applyAlignment="1" applyProtection="1">
      <alignment horizontal="left" vertical="top" wrapText="1"/>
      <protection hidden="1"/>
    </xf>
    <xf numFmtId="3" fontId="4" fillId="33" borderId="27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17" fillId="0" borderId="0" xfId="53" applyFont="1" applyFill="1" applyAlignment="1" applyProtection="1">
      <alignment vertical="center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3" fontId="4" fillId="33" borderId="28" xfId="53" applyNumberFormat="1" applyFont="1" applyFill="1" applyBorder="1" applyAlignment="1" applyProtection="1">
      <alignment horizontal="right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3" fontId="4" fillId="33" borderId="13" xfId="53" applyNumberFormat="1" applyFont="1" applyFill="1" applyBorder="1" applyAlignment="1" applyProtection="1">
      <alignment horizontal="right" vertical="top"/>
      <protection hidden="1"/>
    </xf>
    <xf numFmtId="3" fontId="4" fillId="33" borderId="29" xfId="53" applyNumberFormat="1" applyFont="1" applyFill="1" applyBorder="1" applyAlignment="1" applyProtection="1">
      <alignment horizontal="right" vertical="top"/>
      <protection hidden="1"/>
    </xf>
    <xf numFmtId="3" fontId="2" fillId="33" borderId="0" xfId="53" applyNumberFormat="1" applyFont="1" applyFill="1" applyAlignment="1">
      <alignment horizontal="right"/>
      <protection/>
    </xf>
    <xf numFmtId="3" fontId="4" fillId="33" borderId="10" xfId="53" applyNumberFormat="1" applyFont="1" applyFill="1" applyBorder="1" applyAlignment="1">
      <alignment horizontal="right"/>
      <protection/>
    </xf>
    <xf numFmtId="3" fontId="3" fillId="33" borderId="10" xfId="53" applyNumberFormat="1" applyFont="1" applyFill="1" applyBorder="1" applyAlignment="1" applyProtection="1">
      <alignment horizontal="right"/>
      <protection hidden="1"/>
    </xf>
    <xf numFmtId="0" fontId="16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16" fillId="0" borderId="31" xfId="53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3" fontId="12" fillId="33" borderId="17" xfId="0" applyNumberFormat="1" applyFont="1" applyFill="1" applyBorder="1" applyAlignment="1">
      <alignment horizontal="right" vertical="top" wrapText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0" fontId="16" fillId="0" borderId="32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4" fillId="0" borderId="19" xfId="53" applyNumberFormat="1" applyFont="1" applyFill="1" applyBorder="1" applyAlignment="1" applyProtection="1">
      <alignment horizontal="center" vertical="top"/>
      <protection hidden="1"/>
    </xf>
    <xf numFmtId="49" fontId="8" fillId="0" borderId="17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4" fillId="0" borderId="10" xfId="53" applyFont="1" applyFill="1" applyBorder="1">
      <alignment/>
      <protection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Fill="1" applyBorder="1" applyAlignment="1" applyProtection="1">
      <alignment/>
      <protection hidden="1"/>
    </xf>
    <xf numFmtId="3" fontId="2" fillId="0" borderId="0" xfId="53" applyNumberFormat="1" applyFont="1" applyFill="1">
      <alignment/>
      <protection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top"/>
      <protection hidden="1"/>
    </xf>
    <xf numFmtId="164" fontId="5" fillId="33" borderId="17" xfId="53" applyNumberFormat="1" applyFont="1" applyFill="1" applyBorder="1" applyAlignment="1" applyProtection="1">
      <alignment horizontal="center" vertical="top"/>
      <protection hidden="1"/>
    </xf>
    <xf numFmtId="3" fontId="5" fillId="33" borderId="17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6" borderId="10" xfId="53" applyNumberFormat="1" applyFont="1" applyFill="1" applyBorder="1" applyAlignment="1" applyProtection="1">
      <alignment horizontal="center" vertical="center"/>
      <protection hidden="1"/>
    </xf>
    <xf numFmtId="0" fontId="4" fillId="36" borderId="14" xfId="53" applyNumberFormat="1" applyFont="1" applyFill="1" applyBorder="1" applyAlignment="1" applyProtection="1">
      <alignment horizontal="center" vertical="center"/>
      <protection hidden="1"/>
    </xf>
    <xf numFmtId="0" fontId="4" fillId="14" borderId="10" xfId="53" applyNumberFormat="1" applyFont="1" applyFill="1" applyBorder="1" applyAlignment="1" applyProtection="1">
      <alignment horizontal="center" vertical="center"/>
      <protection hidden="1"/>
    </xf>
    <xf numFmtId="0" fontId="4" fillId="14" borderId="14" xfId="53" applyNumberFormat="1" applyFont="1" applyFill="1" applyBorder="1" applyAlignment="1" applyProtection="1">
      <alignment horizontal="center" vertical="center"/>
      <protection hidden="1"/>
    </xf>
    <xf numFmtId="0" fontId="4" fillId="36" borderId="12" xfId="53" applyNumberFormat="1" applyFont="1" applyFill="1" applyBorder="1" applyAlignment="1" applyProtection="1">
      <alignment horizontal="center" vertical="center"/>
      <protection hidden="1"/>
    </xf>
    <xf numFmtId="0" fontId="4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38" borderId="15" xfId="53" applyNumberFormat="1" applyFont="1" applyFill="1" applyBorder="1" applyAlignment="1" applyProtection="1">
      <alignment horizontal="center" vertical="center"/>
      <protection hidden="1"/>
    </xf>
    <xf numFmtId="0" fontId="3" fillId="38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9" borderId="15" xfId="53" applyNumberFormat="1" applyFont="1" applyFill="1" applyBorder="1" applyAlignment="1" applyProtection="1">
      <alignment horizontal="center" vertical="center"/>
      <protection hidden="1"/>
    </xf>
    <xf numFmtId="0" fontId="3" fillId="39" borderId="16" xfId="53" applyNumberFormat="1" applyFont="1" applyFill="1" applyBorder="1" applyAlignment="1" applyProtection="1">
      <alignment horizontal="center" vertical="center"/>
      <protection hidden="1"/>
    </xf>
    <xf numFmtId="0" fontId="5" fillId="39" borderId="12" xfId="53" applyNumberFormat="1" applyFont="1" applyFill="1" applyBorder="1" applyAlignment="1" applyProtection="1">
      <alignment horizontal="center" vertical="center"/>
      <protection hidden="1"/>
    </xf>
    <xf numFmtId="0" fontId="5" fillId="39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7" borderId="15" xfId="53" applyNumberFormat="1" applyFont="1" applyFill="1" applyBorder="1" applyAlignment="1" applyProtection="1">
      <alignment horizontal="center" vertical="center"/>
      <protection hidden="1"/>
    </xf>
    <xf numFmtId="0" fontId="3" fillId="37" borderId="16" xfId="53" applyNumberFormat="1" applyFont="1" applyFill="1" applyBorder="1" applyAlignment="1" applyProtection="1">
      <alignment horizontal="center" vertical="center"/>
      <protection hidden="1"/>
    </xf>
    <xf numFmtId="0" fontId="3" fillId="42" borderId="15" xfId="53" applyNumberFormat="1" applyFont="1" applyFill="1" applyBorder="1" applyAlignment="1" applyProtection="1">
      <alignment horizontal="center" vertical="center"/>
      <protection hidden="1"/>
    </xf>
    <xf numFmtId="0" fontId="3" fillId="42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49" fontId="3" fillId="0" borderId="16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Alignment="1" applyProtection="1">
      <alignment horizontal="left" vertical="center"/>
      <protection hidden="1"/>
    </xf>
    <xf numFmtId="0" fontId="17" fillId="0" borderId="0" xfId="53" applyFont="1" applyFill="1" applyAlignment="1" applyProtection="1">
      <alignment horizontal="left" vertical="center" wrapText="1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48" customWidth="1"/>
    <col min="2" max="2" width="0" style="48" hidden="1" customWidth="1"/>
    <col min="3" max="3" width="8.8515625" style="48" customWidth="1"/>
    <col min="4" max="4" width="60.140625" style="48" customWidth="1"/>
    <col min="5" max="5" width="17.8515625" style="48" customWidth="1"/>
    <col min="6" max="6" width="0.13671875" style="48" hidden="1" customWidth="1"/>
    <col min="7" max="16384" width="9.140625" style="48" customWidth="1"/>
  </cols>
  <sheetData>
    <row r="1" spans="1:6" ht="15" customHeight="1">
      <c r="A1" s="46"/>
      <c r="B1" s="46"/>
      <c r="C1" s="46"/>
      <c r="D1" s="265" t="s">
        <v>163</v>
      </c>
      <c r="E1" s="265"/>
      <c r="F1" s="47" t="s">
        <v>164</v>
      </c>
    </row>
    <row r="2" spans="1:6" ht="15" customHeight="1">
      <c r="A2" s="46"/>
      <c r="B2" s="46"/>
      <c r="C2" s="46"/>
      <c r="D2" s="265" t="s">
        <v>165</v>
      </c>
      <c r="E2" s="265"/>
      <c r="F2" s="47"/>
    </row>
    <row r="3" spans="1:6" ht="15" customHeight="1">
      <c r="A3" s="46"/>
      <c r="B3" s="46"/>
      <c r="C3" s="46"/>
      <c r="D3" s="263" t="s">
        <v>166</v>
      </c>
      <c r="E3" s="263"/>
      <c r="F3" s="47"/>
    </row>
    <row r="4" spans="1:6" ht="15" customHeight="1">
      <c r="A4" s="46"/>
      <c r="B4" s="46"/>
      <c r="C4" s="46"/>
      <c r="D4" s="263" t="s">
        <v>167</v>
      </c>
      <c r="E4" s="263"/>
      <c r="F4" s="47"/>
    </row>
    <row r="5" spans="1:6" ht="15" customHeight="1">
      <c r="A5" s="46"/>
      <c r="B5" s="46"/>
      <c r="C5" s="46"/>
      <c r="D5" s="263" t="s">
        <v>168</v>
      </c>
      <c r="E5" s="263"/>
      <c r="F5" s="47"/>
    </row>
    <row r="6" spans="1:6" ht="15" customHeight="1">
      <c r="A6" s="46"/>
      <c r="B6" s="46"/>
      <c r="C6" s="46"/>
      <c r="D6" s="49"/>
      <c r="E6" s="49"/>
      <c r="F6" s="47"/>
    </row>
    <row r="7" spans="1:6" ht="60" customHeight="1">
      <c r="A7" s="46"/>
      <c r="B7" s="46"/>
      <c r="C7" s="264" t="s">
        <v>169</v>
      </c>
      <c r="D7" s="264"/>
      <c r="E7" s="264"/>
      <c r="F7" s="47"/>
    </row>
    <row r="8" spans="1:6" ht="14.25" customHeight="1">
      <c r="A8" s="47"/>
      <c r="B8" s="47"/>
      <c r="C8" s="47"/>
      <c r="D8" s="47"/>
      <c r="E8" s="47"/>
      <c r="F8" s="47"/>
    </row>
    <row r="9" spans="1:6" ht="30.75" customHeight="1">
      <c r="A9" s="46"/>
      <c r="B9" s="50"/>
      <c r="C9" s="2" t="s">
        <v>170</v>
      </c>
      <c r="D9" s="2" t="s">
        <v>94</v>
      </c>
      <c r="E9" s="2" t="s">
        <v>95</v>
      </c>
      <c r="F9" s="47"/>
    </row>
    <row r="10" spans="1:6" ht="15">
      <c r="A10" s="51"/>
      <c r="B10" s="266">
        <v>100</v>
      </c>
      <c r="C10" s="266"/>
      <c r="D10" s="3" t="s">
        <v>171</v>
      </c>
      <c r="E10" s="52">
        <f>SUM(E11:E18)</f>
        <v>34436421.17</v>
      </c>
      <c r="F10" s="53"/>
    </row>
    <row r="11" spans="1:6" ht="30.75">
      <c r="A11" s="51"/>
      <c r="B11" s="36">
        <v>100</v>
      </c>
      <c r="C11" s="36">
        <v>102</v>
      </c>
      <c r="D11" s="23" t="s">
        <v>172</v>
      </c>
      <c r="E11" s="37">
        <f>'Приложение №4 Табл.№1'!L491</f>
        <v>1479020</v>
      </c>
      <c r="F11" s="53"/>
    </row>
    <row r="12" spans="1:6" ht="46.5">
      <c r="A12" s="51"/>
      <c r="B12" s="36">
        <v>100</v>
      </c>
      <c r="C12" s="36">
        <v>103</v>
      </c>
      <c r="D12" s="23" t="s">
        <v>173</v>
      </c>
      <c r="E12" s="37">
        <f>'Приложение №4 Табл.№1'!L493+'Приложение №4 Табл.№1'!L495</f>
        <v>20000</v>
      </c>
      <c r="F12" s="53"/>
    </row>
    <row r="13" spans="1:6" ht="51.75" customHeight="1">
      <c r="A13" s="51"/>
      <c r="B13" s="36">
        <v>100</v>
      </c>
      <c r="C13" s="36">
        <v>104</v>
      </c>
      <c r="D13" s="23" t="s">
        <v>174</v>
      </c>
      <c r="E13" s="37">
        <f>'Приложение №4 Табл.№1'!L498+'Приложение №4 Табл.№1'!L526</f>
        <v>15445448</v>
      </c>
      <c r="F13" s="53"/>
    </row>
    <row r="14" spans="1:6" ht="14.25" customHeight="1" hidden="1">
      <c r="A14" s="51"/>
      <c r="B14" s="36">
        <v>100</v>
      </c>
      <c r="C14" s="36">
        <v>105</v>
      </c>
      <c r="D14" s="23" t="s">
        <v>175</v>
      </c>
      <c r="E14" s="37"/>
      <c r="F14" s="53"/>
    </row>
    <row r="15" spans="1:6" ht="46.5">
      <c r="A15" s="51"/>
      <c r="B15" s="36">
        <v>100</v>
      </c>
      <c r="C15" s="36">
        <v>106</v>
      </c>
      <c r="D15" s="23" t="s">
        <v>176</v>
      </c>
      <c r="E15" s="37">
        <f>'Приложение №4 Табл.№1'!L502+'Приложение №4 Табл.№1'!L504+'Приложение №4 Табл.№1'!L508</f>
        <v>7763100</v>
      </c>
      <c r="F15" s="53"/>
    </row>
    <row r="16" spans="1:6" ht="15" hidden="1">
      <c r="A16" s="51"/>
      <c r="B16" s="36">
        <v>100</v>
      </c>
      <c r="C16" s="36">
        <v>107</v>
      </c>
      <c r="D16" s="23" t="s">
        <v>177</v>
      </c>
      <c r="E16" s="37"/>
      <c r="F16" s="53"/>
    </row>
    <row r="17" spans="1:6" ht="15">
      <c r="A17" s="51"/>
      <c r="B17" s="36">
        <v>100</v>
      </c>
      <c r="C17" s="36">
        <v>111</v>
      </c>
      <c r="D17" s="23" t="s">
        <v>178</v>
      </c>
      <c r="E17" s="37">
        <f>'Приложение №4 Табл.№1'!L521</f>
        <v>200000</v>
      </c>
      <c r="F17" s="53"/>
    </row>
    <row r="18" spans="1:6" ht="15">
      <c r="A18" s="51"/>
      <c r="B18" s="36">
        <v>100</v>
      </c>
      <c r="C18" s="36">
        <v>113</v>
      </c>
      <c r="D18" s="23" t="s">
        <v>179</v>
      </c>
      <c r="E18" s="37">
        <f>'Приложение №4 Табл.№1'!L351+'Приложение №4 Табл.№1'!L359+'Приложение №4 Табл.№1'!L365+'Приложение №4 Табл.№1'!L529+'Приложение №4 Табл.№1'!L469</f>
        <v>9528853.17</v>
      </c>
      <c r="F18" s="53"/>
    </row>
    <row r="19" spans="1:6" ht="15">
      <c r="A19" s="51"/>
      <c r="B19" s="266">
        <v>200</v>
      </c>
      <c r="C19" s="266"/>
      <c r="D19" s="3" t="s">
        <v>180</v>
      </c>
      <c r="E19" s="52">
        <f>SUM(E20:E21)</f>
        <v>583977</v>
      </c>
      <c r="F19" s="53"/>
    </row>
    <row r="20" spans="1:6" ht="15">
      <c r="A20" s="51"/>
      <c r="B20" s="36">
        <v>200</v>
      </c>
      <c r="C20" s="36">
        <v>203</v>
      </c>
      <c r="D20" s="23" t="s">
        <v>181</v>
      </c>
      <c r="E20" s="37">
        <f>'Приложение №4 Табл.№1'!L536</f>
        <v>583977</v>
      </c>
      <c r="F20" s="53"/>
    </row>
    <row r="21" spans="1:6" ht="15" hidden="1">
      <c r="A21" s="51"/>
      <c r="B21" s="36">
        <v>200</v>
      </c>
      <c r="C21" s="36">
        <v>204</v>
      </c>
      <c r="D21" s="23" t="s">
        <v>182</v>
      </c>
      <c r="E21" s="37"/>
      <c r="F21" s="53"/>
    </row>
    <row r="22" spans="1:6" ht="30">
      <c r="A22" s="51"/>
      <c r="B22" s="266">
        <v>300</v>
      </c>
      <c r="C22" s="266"/>
      <c r="D22" s="3" t="s">
        <v>183</v>
      </c>
      <c r="E22" s="52">
        <f>SUM(E23:E26)</f>
        <v>184750</v>
      </c>
      <c r="F22" s="53"/>
    </row>
    <row r="23" spans="1:6" ht="15">
      <c r="A23" s="51"/>
      <c r="B23" s="36">
        <v>300</v>
      </c>
      <c r="C23" s="36">
        <v>304</v>
      </c>
      <c r="D23" s="23" t="s">
        <v>184</v>
      </c>
      <c r="E23" s="37">
        <f>'Приложение №4 Табл.№1'!L483</f>
        <v>0</v>
      </c>
      <c r="F23" s="53"/>
    </row>
    <row r="24" spans="1:6" ht="35.25" customHeight="1">
      <c r="A24" s="51"/>
      <c r="B24" s="36">
        <v>300</v>
      </c>
      <c r="C24" s="36">
        <v>309</v>
      </c>
      <c r="D24" s="23" t="s">
        <v>185</v>
      </c>
      <c r="E24" s="37">
        <f>'Приложение №4 Табл.№1'!L226+'Приложение №4 Табл.№1'!L542</f>
        <v>184750</v>
      </c>
      <c r="F24" s="53"/>
    </row>
    <row r="25" spans="1:6" ht="15" hidden="1">
      <c r="A25" s="51"/>
      <c r="B25" s="36">
        <v>300</v>
      </c>
      <c r="C25" s="36">
        <v>310</v>
      </c>
      <c r="D25" s="23" t="s">
        <v>186</v>
      </c>
      <c r="E25" s="37"/>
      <c r="F25" s="53"/>
    </row>
    <row r="26" spans="1:6" ht="30.75" hidden="1">
      <c r="A26" s="51"/>
      <c r="B26" s="36">
        <v>300</v>
      </c>
      <c r="C26" s="36">
        <v>314</v>
      </c>
      <c r="D26" s="23" t="s">
        <v>187</v>
      </c>
      <c r="E26" s="37"/>
      <c r="F26" s="53"/>
    </row>
    <row r="27" spans="1:6" ht="15">
      <c r="A27" s="51"/>
      <c r="B27" s="266">
        <v>400</v>
      </c>
      <c r="C27" s="266"/>
      <c r="D27" s="3" t="s">
        <v>188</v>
      </c>
      <c r="E27" s="52" t="e">
        <f>SUM(E28:E37)</f>
        <v>#REF!</v>
      </c>
      <c r="F27" s="53"/>
    </row>
    <row r="28" spans="1:6" ht="15" hidden="1">
      <c r="A28" s="51"/>
      <c r="B28" s="36">
        <v>400</v>
      </c>
      <c r="C28" s="36">
        <v>401</v>
      </c>
      <c r="D28" s="23" t="s">
        <v>189</v>
      </c>
      <c r="E28" s="37"/>
      <c r="F28" s="53"/>
    </row>
    <row r="29" spans="1:6" ht="15" hidden="1">
      <c r="A29" s="51"/>
      <c r="B29" s="36">
        <v>400</v>
      </c>
      <c r="C29" s="36">
        <v>402</v>
      </c>
      <c r="D29" s="23" t="s">
        <v>190</v>
      </c>
      <c r="E29" s="37"/>
      <c r="F29" s="53"/>
    </row>
    <row r="30" spans="1:6" ht="15" hidden="1">
      <c r="A30" s="51"/>
      <c r="B30" s="36">
        <v>400</v>
      </c>
      <c r="C30" s="36">
        <v>404</v>
      </c>
      <c r="D30" s="23" t="s">
        <v>191</v>
      </c>
      <c r="E30" s="37"/>
      <c r="F30" s="53"/>
    </row>
    <row r="31" spans="1:6" ht="15">
      <c r="A31" s="51"/>
      <c r="B31" s="36">
        <v>400</v>
      </c>
      <c r="C31" s="36">
        <v>405</v>
      </c>
      <c r="D31" s="23" t="s">
        <v>192</v>
      </c>
      <c r="E31" s="37">
        <f>'Приложение №4 Табл.№1'!L421</f>
        <v>1569968</v>
      </c>
      <c r="F31" s="53"/>
    </row>
    <row r="32" spans="1:6" ht="15" hidden="1">
      <c r="A32" s="51"/>
      <c r="B32" s="36">
        <v>400</v>
      </c>
      <c r="C32" s="36">
        <v>406</v>
      </c>
      <c r="D32" s="23" t="s">
        <v>193</v>
      </c>
      <c r="E32" s="37"/>
      <c r="F32" s="53"/>
    </row>
    <row r="33" spans="1:6" ht="15" hidden="1">
      <c r="A33" s="51"/>
      <c r="B33" s="36">
        <v>400</v>
      </c>
      <c r="C33" s="36">
        <v>407</v>
      </c>
      <c r="D33" s="23" t="s">
        <v>194</v>
      </c>
      <c r="E33" s="37"/>
      <c r="F33" s="53"/>
    </row>
    <row r="34" spans="1:6" ht="15">
      <c r="A34" s="51"/>
      <c r="B34" s="36">
        <v>400</v>
      </c>
      <c r="C34" s="36">
        <v>408</v>
      </c>
      <c r="D34" s="23" t="s">
        <v>195</v>
      </c>
      <c r="E34" s="37">
        <f>'Приложение №4 Табл.№1'!L410</f>
        <v>7373000</v>
      </c>
      <c r="F34" s="53"/>
    </row>
    <row r="35" spans="1:6" ht="15">
      <c r="A35" s="51"/>
      <c r="B35" s="36">
        <v>400</v>
      </c>
      <c r="C35" s="36">
        <v>409</v>
      </c>
      <c r="D35" s="23" t="s">
        <v>196</v>
      </c>
      <c r="E35" s="37">
        <f>'Приложение №4 Табл.№1'!L393</f>
        <v>34341776</v>
      </c>
      <c r="F35" s="53"/>
    </row>
    <row r="36" spans="1:6" ht="15" hidden="1">
      <c r="A36" s="51"/>
      <c r="B36" s="36">
        <v>400</v>
      </c>
      <c r="C36" s="36">
        <v>410</v>
      </c>
      <c r="D36" s="23" t="s">
        <v>197</v>
      </c>
      <c r="E36" s="37"/>
      <c r="F36" s="53"/>
    </row>
    <row r="37" spans="1:6" ht="15">
      <c r="A37" s="51"/>
      <c r="B37" s="36">
        <v>400</v>
      </c>
      <c r="C37" s="36">
        <v>412</v>
      </c>
      <c r="D37" s="23" t="s">
        <v>198</v>
      </c>
      <c r="E37" s="37" t="e">
        <f>'Приложение №4 Табл.№1'!#REF!+'Приложение №4 Табл.№1'!L259+'Приложение №4 Табл.№1'!L329+'Приложение №4 Табл.№1'!L337</f>
        <v>#REF!</v>
      </c>
      <c r="F37" s="53"/>
    </row>
    <row r="38" spans="1:6" ht="15">
      <c r="A38" s="51"/>
      <c r="B38" s="266">
        <v>500</v>
      </c>
      <c r="C38" s="266"/>
      <c r="D38" s="3" t="s">
        <v>199</v>
      </c>
      <c r="E38" s="52" t="e">
        <f>SUM(E39:E41)</f>
        <v>#REF!</v>
      </c>
      <c r="F38" s="53"/>
    </row>
    <row r="39" spans="1:6" ht="15" hidden="1">
      <c r="A39" s="51"/>
      <c r="B39" s="36">
        <v>500</v>
      </c>
      <c r="C39" s="36">
        <v>501</v>
      </c>
      <c r="D39" s="23" t="s">
        <v>200</v>
      </c>
      <c r="E39" s="37"/>
      <c r="F39" s="53"/>
    </row>
    <row r="40" spans="1:6" ht="15">
      <c r="A40" s="51"/>
      <c r="B40" s="36">
        <v>500</v>
      </c>
      <c r="C40" s="36">
        <v>502</v>
      </c>
      <c r="D40" s="23" t="s">
        <v>201</v>
      </c>
      <c r="E40" s="37" t="e">
        <f>'Приложение №4 Табл.№1'!L319+'Приложение №4 Табл.№1'!#REF!+'Приложение №4 Табл.№1'!#REF!+'Приложение №4 Табл.№1'!L548</f>
        <v>#REF!</v>
      </c>
      <c r="F40" s="53"/>
    </row>
    <row r="41" spans="1:6" ht="30.75" hidden="1">
      <c r="A41" s="51"/>
      <c r="B41" s="36">
        <v>500</v>
      </c>
      <c r="C41" s="36">
        <v>505</v>
      </c>
      <c r="D41" s="23" t="s">
        <v>202</v>
      </c>
      <c r="E41" s="37"/>
      <c r="F41" s="53"/>
    </row>
    <row r="42" spans="1:6" ht="15" hidden="1">
      <c r="A42" s="51"/>
      <c r="B42" s="266">
        <v>600</v>
      </c>
      <c r="C42" s="266"/>
      <c r="D42" s="3" t="s">
        <v>203</v>
      </c>
      <c r="E42" s="52"/>
      <c r="F42" s="53"/>
    </row>
    <row r="43" spans="1:6" ht="30.75" hidden="1">
      <c r="A43" s="51"/>
      <c r="B43" s="36">
        <v>600</v>
      </c>
      <c r="C43" s="36">
        <v>603</v>
      </c>
      <c r="D43" s="23" t="s">
        <v>204</v>
      </c>
      <c r="E43" s="37"/>
      <c r="F43" s="53"/>
    </row>
    <row r="44" spans="1:6" ht="15" hidden="1">
      <c r="A44" s="51"/>
      <c r="B44" s="36">
        <v>600</v>
      </c>
      <c r="C44" s="36">
        <v>605</v>
      </c>
      <c r="D44" s="23" t="s">
        <v>205</v>
      </c>
      <c r="E44" s="37"/>
      <c r="F44" s="53"/>
    </row>
    <row r="45" spans="1:6" ht="15">
      <c r="A45" s="51"/>
      <c r="B45" s="266">
        <v>700</v>
      </c>
      <c r="C45" s="266"/>
      <c r="D45" s="3" t="s">
        <v>206</v>
      </c>
      <c r="E45" s="52" t="e">
        <f>SUM(E46:E51)</f>
        <v>#REF!</v>
      </c>
      <c r="F45" s="53"/>
    </row>
    <row r="46" spans="1:6" ht="15">
      <c r="A46" s="51"/>
      <c r="B46" s="36">
        <v>700</v>
      </c>
      <c r="C46" s="36">
        <v>701</v>
      </c>
      <c r="D46" s="23" t="s">
        <v>207</v>
      </c>
      <c r="E46" s="37" t="e">
        <f>'Приложение №4 Табл.№1'!L16+'Приложение №4 Табл.№1'!M33+'Приложение №4 Табл.№1'!#REF!+'Приложение №4 Табл.№1'!M61+'Приложение №4 Табл.№1'!#REF!+'Приложение №4 Табл.№1'!L68</f>
        <v>#REF!</v>
      </c>
      <c r="F46" s="53"/>
    </row>
    <row r="47" spans="1:6" ht="15">
      <c r="A47" s="51"/>
      <c r="B47" s="36">
        <v>700</v>
      </c>
      <c r="C47" s="36">
        <v>702</v>
      </c>
      <c r="D47" s="23" t="s">
        <v>208</v>
      </c>
      <c r="E47" s="37" t="e">
        <f>'Приложение №4 Табл.№1'!L19+'Приложение №4 Табл.№1'!L23+'Приложение №4 Табл.№1'!L30+'Приложение №4 Табл.№1'!N33+'Приложение №4 Табл.№1'!#REF!+'Приложение №4 Табл.№1'!L52+'Приложение №4 Табл.№1'!L56+'Приложение №4 Табл.№1'!N61+'Приложение №4 Табл.№1'!#REF!+'Приложение №4 Табл.№1'!L64+'Приложение №4 Табл.№1'!L235</f>
        <v>#REF!</v>
      </c>
      <c r="F47" s="53"/>
    </row>
    <row r="48" spans="1:6" ht="15" hidden="1">
      <c r="A48" s="51"/>
      <c r="B48" s="36">
        <v>700</v>
      </c>
      <c r="C48" s="36">
        <v>704</v>
      </c>
      <c r="D48" s="23" t="s">
        <v>209</v>
      </c>
      <c r="E48" s="37"/>
      <c r="F48" s="53"/>
    </row>
    <row r="49" spans="1:6" ht="30.75" hidden="1">
      <c r="A49" s="51"/>
      <c r="B49" s="36">
        <v>700</v>
      </c>
      <c r="C49" s="36">
        <v>705</v>
      </c>
      <c r="D49" s="23" t="s">
        <v>210</v>
      </c>
      <c r="E49" s="37"/>
      <c r="F49" s="53"/>
    </row>
    <row r="50" spans="1:6" ht="15">
      <c r="A50" s="51"/>
      <c r="B50" s="36">
        <v>700</v>
      </c>
      <c r="C50" s="36">
        <v>707</v>
      </c>
      <c r="D50" s="23" t="s">
        <v>211</v>
      </c>
      <c r="E50" s="37" t="e">
        <f>'Приложение №4 Табл.№1'!#REF!+'Приложение №4 Табл.№1'!#REF!+'Приложение №4 Табл.№1'!#REF!+'Приложение №4 Табл.№1'!#REF!+'Приложение №4 Табл.№1'!L237+'Приложение №4 Табл.№1'!L252+'Приложение №4 Табл.№1'!L286+'Приложение №4 Табл.№1'!L289+'Приложение №4 Табл.№1'!L293+'Приложение №4 Табл.№1'!#REF!</f>
        <v>#REF!</v>
      </c>
      <c r="F50" s="53"/>
    </row>
    <row r="51" spans="1:6" ht="15">
      <c r="A51" s="51"/>
      <c r="B51" s="36">
        <v>700</v>
      </c>
      <c r="C51" s="36">
        <v>709</v>
      </c>
      <c r="D51" s="23" t="s">
        <v>212</v>
      </c>
      <c r="E51" s="37">
        <f>'Приложение №4 Табл.№1'!L25+'Приложение №4 Табл.№1'!L223+'Приложение №4 Табл.№1'!L513+'Приложение №4 Табл.№1'!L523</f>
        <v>9294583</v>
      </c>
      <c r="F51" s="53"/>
    </row>
    <row r="52" spans="1:6" ht="15">
      <c r="A52" s="51"/>
      <c r="B52" s="266">
        <v>800</v>
      </c>
      <c r="C52" s="266"/>
      <c r="D52" s="3" t="s">
        <v>213</v>
      </c>
      <c r="E52" s="52" t="e">
        <f>SUM(E53:E54)</f>
        <v>#REF!</v>
      </c>
      <c r="F52" s="53"/>
    </row>
    <row r="53" spans="1:6" ht="15">
      <c r="A53" s="51"/>
      <c r="B53" s="36">
        <v>800</v>
      </c>
      <c r="C53" s="36">
        <v>801</v>
      </c>
      <c r="D53" s="23" t="s">
        <v>214</v>
      </c>
      <c r="E53" s="37" t="e">
        <f>'Приложение №4 Табл.№1'!#REF!+'Приложение №4 Табл.№1'!L163+'Приложение №4 Табл.№1'!L153+'Приложение №4 Табл.№1'!#REF!+'Приложение №4 Табл.№1'!L239+'Приложение №4 Табл.№1'!#REF!+'Приложение №4 Табл.№1'!L243+'Приложение №4 Табл.№1'!L249+'Приложение №4 Табл.№1'!#REF!</f>
        <v>#REF!</v>
      </c>
      <c r="F53" s="53"/>
    </row>
    <row r="54" spans="1:6" ht="15">
      <c r="A54" s="51"/>
      <c r="B54" s="36">
        <v>800</v>
      </c>
      <c r="C54" s="36">
        <v>804</v>
      </c>
      <c r="D54" s="23" t="s">
        <v>215</v>
      </c>
      <c r="E54" s="37">
        <f>'Приложение №4 Табл.№1'!L245+'Приложение №4 Табл.№1'!L517</f>
        <v>7385300</v>
      </c>
      <c r="F54" s="53"/>
    </row>
    <row r="55" spans="1:6" ht="15" hidden="1">
      <c r="A55" s="51"/>
      <c r="B55" s="266">
        <v>900</v>
      </c>
      <c r="C55" s="266"/>
      <c r="D55" s="3" t="s">
        <v>216</v>
      </c>
      <c r="E55" s="52"/>
      <c r="F55" s="53"/>
    </row>
    <row r="56" spans="1:6" ht="15" hidden="1">
      <c r="A56" s="51"/>
      <c r="B56" s="36">
        <v>900</v>
      </c>
      <c r="C56" s="36">
        <v>901</v>
      </c>
      <c r="D56" s="23" t="s">
        <v>217</v>
      </c>
      <c r="E56" s="37"/>
      <c r="F56" s="53"/>
    </row>
    <row r="57" spans="1:6" ht="15" hidden="1">
      <c r="A57" s="51"/>
      <c r="B57" s="36">
        <v>900</v>
      </c>
      <c r="C57" s="36">
        <v>902</v>
      </c>
      <c r="D57" s="23" t="s">
        <v>218</v>
      </c>
      <c r="E57" s="37"/>
      <c r="F57" s="53"/>
    </row>
    <row r="58" spans="1:6" ht="15" hidden="1">
      <c r="A58" s="51"/>
      <c r="B58" s="36">
        <v>900</v>
      </c>
      <c r="C58" s="36">
        <v>903</v>
      </c>
      <c r="D58" s="23" t="s">
        <v>219</v>
      </c>
      <c r="E58" s="37"/>
      <c r="F58" s="53"/>
    </row>
    <row r="59" spans="1:6" ht="15" hidden="1">
      <c r="A59" s="51"/>
      <c r="B59" s="36">
        <v>900</v>
      </c>
      <c r="C59" s="36">
        <v>904</v>
      </c>
      <c r="D59" s="23" t="s">
        <v>220</v>
      </c>
      <c r="E59" s="37"/>
      <c r="F59" s="53"/>
    </row>
    <row r="60" spans="1:6" ht="15" hidden="1">
      <c r="A60" s="51"/>
      <c r="B60" s="36">
        <v>900</v>
      </c>
      <c r="C60" s="36">
        <v>905</v>
      </c>
      <c r="D60" s="23" t="s">
        <v>221</v>
      </c>
      <c r="E60" s="37"/>
      <c r="F60" s="53"/>
    </row>
    <row r="61" spans="1:6" ht="30.75" hidden="1">
      <c r="A61" s="51"/>
      <c r="B61" s="36">
        <v>900</v>
      </c>
      <c r="C61" s="36">
        <v>906</v>
      </c>
      <c r="D61" s="23" t="s">
        <v>222</v>
      </c>
      <c r="E61" s="37"/>
      <c r="F61" s="53"/>
    </row>
    <row r="62" spans="1:6" ht="15" hidden="1">
      <c r="A62" s="51"/>
      <c r="B62" s="36">
        <v>900</v>
      </c>
      <c r="C62" s="36">
        <v>909</v>
      </c>
      <c r="D62" s="23" t="s">
        <v>223</v>
      </c>
      <c r="E62" s="37"/>
      <c r="F62" s="53"/>
    </row>
    <row r="63" spans="1:6" ht="15">
      <c r="A63" s="51"/>
      <c r="B63" s="266">
        <v>1000</v>
      </c>
      <c r="C63" s="266"/>
      <c r="D63" s="3" t="s">
        <v>224</v>
      </c>
      <c r="E63" s="52" t="e">
        <f>SUM(E64:E68)</f>
        <v>#REF!</v>
      </c>
      <c r="F63" s="53"/>
    </row>
    <row r="64" spans="1:6" ht="15">
      <c r="A64" s="51"/>
      <c r="B64" s="36">
        <v>1000</v>
      </c>
      <c r="C64" s="36">
        <v>1001</v>
      </c>
      <c r="D64" s="23" t="s">
        <v>225</v>
      </c>
      <c r="E64" s="37">
        <f>'Приложение №4 Табл.№1'!L104</f>
        <v>1195000</v>
      </c>
      <c r="F64" s="53"/>
    </row>
    <row r="65" spans="1:6" ht="15">
      <c r="A65" s="51"/>
      <c r="B65" s="36">
        <v>1000</v>
      </c>
      <c r="C65" s="36">
        <v>1002</v>
      </c>
      <c r="D65" s="23" t="s">
        <v>226</v>
      </c>
      <c r="E65" s="37" t="e">
        <f>'Приложение №4 Табл.№1'!#REF!</f>
        <v>#REF!</v>
      </c>
      <c r="F65" s="53"/>
    </row>
    <row r="66" spans="1:6" ht="15">
      <c r="A66" s="51"/>
      <c r="B66" s="36">
        <v>1000</v>
      </c>
      <c r="C66" s="36">
        <v>1003</v>
      </c>
      <c r="D66" s="23" t="s">
        <v>227</v>
      </c>
      <c r="E66" s="37" t="e">
        <f>'Приложение №4 Табл.№1'!L86+'Приложение №4 Табл.№1'!L89+'Приложение №4 Табл.№1'!L106+'Приложение №4 Табл.№1'!L108+'Приложение №4 Табл.№1'!L111+'Приложение №4 Табл.№1'!L117+'Приложение №4 Табл.№1'!L120+'Приложение №4 Табл.№1'!L123+'Приложение №4 Табл.№1'!L149+'Приложение №4 Табл.№1'!L127+'Приложение №4 Табл.№1'!#REF!+'Приложение №4 Табл.№1'!L151+'Приложение №4 Табл.№1'!#REF!+'Приложение №4 Табл.№1'!L413</f>
        <v>#REF!</v>
      </c>
      <c r="F66" s="53"/>
    </row>
    <row r="67" spans="1:6" ht="15">
      <c r="A67" s="51"/>
      <c r="B67" s="36">
        <v>1000</v>
      </c>
      <c r="C67" s="36">
        <v>1004</v>
      </c>
      <c r="D67" s="23" t="s">
        <v>228</v>
      </c>
      <c r="E67" s="37" t="e">
        <f>'Приложение №4 Табл.№1'!L14+'Приложение №4 Табл.№1'!L47+'Приложение №4 Табл.№1'!L49+'Приложение №4 Табл.№1'!L58+'Приложение №4 Табл.№1'!L92+'Приложение №4 Табл.№1'!L94+'Приложение №4 Табл.№1'!L97+'Приложение №4 Табл.№1'!L114+'Приложение №4 Табл.№1'!#REF!+'Приложение №4 Табл.№1'!#REF!+'Приложение №4 Табл.№1'!L209+'Приложение №4 Табл.№1'!L415</f>
        <v>#REF!</v>
      </c>
      <c r="F67" s="53"/>
    </row>
    <row r="68" spans="1:6" ht="15">
      <c r="A68" s="51"/>
      <c r="B68" s="36">
        <v>1000</v>
      </c>
      <c r="C68" s="36">
        <v>1006</v>
      </c>
      <c r="D68" s="23" t="s">
        <v>229</v>
      </c>
      <c r="E68" s="37">
        <f>'Приложение №4 Табл.№1'!L144+'Приложение №4 Табл.№1'!L157+'Приложение №4 Табл.№1'!L531</f>
        <v>6362166</v>
      </c>
      <c r="F68" s="53"/>
    </row>
    <row r="69" spans="1:6" ht="15">
      <c r="A69" s="51"/>
      <c r="B69" s="266">
        <v>1100</v>
      </c>
      <c r="C69" s="266"/>
      <c r="D69" s="3" t="s">
        <v>230</v>
      </c>
      <c r="E69" s="52">
        <f>SUM(E70:E72)</f>
        <v>69957603</v>
      </c>
      <c r="F69" s="53"/>
    </row>
    <row r="70" spans="1:6" ht="15">
      <c r="A70" s="51"/>
      <c r="B70" s="36">
        <v>1100</v>
      </c>
      <c r="C70" s="36">
        <v>1102</v>
      </c>
      <c r="D70" s="23" t="s">
        <v>231</v>
      </c>
      <c r="E70" s="37">
        <f>'Приложение №4 Табл.№1'!L303</f>
        <v>69957603</v>
      </c>
      <c r="F70" s="53"/>
    </row>
    <row r="71" spans="1:6" ht="15" hidden="1">
      <c r="A71" s="51"/>
      <c r="B71" s="36">
        <v>1100</v>
      </c>
      <c r="C71" s="36">
        <v>1103</v>
      </c>
      <c r="D71" s="23" t="s">
        <v>232</v>
      </c>
      <c r="E71" s="37"/>
      <c r="F71" s="53"/>
    </row>
    <row r="72" spans="1:6" ht="15" hidden="1">
      <c r="A72" s="51"/>
      <c r="B72" s="36">
        <v>1100</v>
      </c>
      <c r="C72" s="36">
        <v>1105</v>
      </c>
      <c r="D72" s="23" t="s">
        <v>233</v>
      </c>
      <c r="E72" s="37"/>
      <c r="F72" s="53"/>
    </row>
    <row r="73" spans="1:6" ht="15">
      <c r="A73" s="51"/>
      <c r="B73" s="266">
        <v>1200</v>
      </c>
      <c r="C73" s="266"/>
      <c r="D73" s="3" t="s">
        <v>234</v>
      </c>
      <c r="E73" s="52" t="e">
        <f>SUM(E74)</f>
        <v>#REF!</v>
      </c>
      <c r="F73" s="53"/>
    </row>
    <row r="74" spans="1:6" ht="15">
      <c r="A74" s="51"/>
      <c r="B74" s="36">
        <v>1200</v>
      </c>
      <c r="C74" s="36">
        <v>1202</v>
      </c>
      <c r="D74" s="23" t="s">
        <v>235</v>
      </c>
      <c r="E74" s="37" t="e">
        <f>'Приложение №4 Табл.№1'!L388+'Приложение №4 Табл.№1'!#REF!</f>
        <v>#REF!</v>
      </c>
      <c r="F74" s="53"/>
    </row>
    <row r="75" spans="1:6" ht="15">
      <c r="A75" s="51"/>
      <c r="B75" s="266">
        <v>1300</v>
      </c>
      <c r="C75" s="266"/>
      <c r="D75" s="3" t="s">
        <v>236</v>
      </c>
      <c r="E75" s="52">
        <f>E76</f>
        <v>10000</v>
      </c>
      <c r="F75" s="53"/>
    </row>
    <row r="76" spans="1:6" ht="30.75">
      <c r="A76" s="51"/>
      <c r="B76" s="36">
        <v>1300</v>
      </c>
      <c r="C76" s="36">
        <v>1301</v>
      </c>
      <c r="D76" s="23" t="s">
        <v>237</v>
      </c>
      <c r="E76" s="37">
        <f>'Приложение №4 Табл.№1'!L466</f>
        <v>10000</v>
      </c>
      <c r="F76" s="53"/>
    </row>
    <row r="77" spans="1:6" ht="45">
      <c r="A77" s="51"/>
      <c r="B77" s="266">
        <v>1400</v>
      </c>
      <c r="C77" s="266"/>
      <c r="D77" s="3" t="s">
        <v>238</v>
      </c>
      <c r="E77" s="52">
        <f>SUM(E78:E80)</f>
        <v>29718000</v>
      </c>
      <c r="F77" s="53"/>
    </row>
    <row r="78" spans="1:6" ht="46.5">
      <c r="A78" s="51"/>
      <c r="B78" s="36">
        <v>1400</v>
      </c>
      <c r="C78" s="36">
        <v>1401</v>
      </c>
      <c r="D78" s="23" t="s">
        <v>239</v>
      </c>
      <c r="E78" s="37">
        <f>'Приложение №4 Табл.№1'!L463+'Приложение №4 Табл.№1'!L550</f>
        <v>29718000</v>
      </c>
      <c r="F78" s="53"/>
    </row>
    <row r="79" spans="1:6" ht="15" hidden="1">
      <c r="A79" s="51"/>
      <c r="B79" s="36">
        <v>1400</v>
      </c>
      <c r="C79" s="36">
        <v>1402</v>
      </c>
      <c r="D79" s="23" t="s">
        <v>240</v>
      </c>
      <c r="E79" s="37"/>
      <c r="F79" s="53"/>
    </row>
    <row r="80" spans="1:6" ht="15" hidden="1">
      <c r="A80" s="51"/>
      <c r="B80" s="36">
        <v>1400</v>
      </c>
      <c r="C80" s="36">
        <v>1403</v>
      </c>
      <c r="D80" s="23" t="s">
        <v>241</v>
      </c>
      <c r="E80" s="37"/>
      <c r="F80" s="53"/>
    </row>
    <row r="81" spans="1:6" ht="409.5" customHeight="1" hidden="1">
      <c r="A81" s="46"/>
      <c r="B81" s="9"/>
      <c r="C81" s="9"/>
      <c r="D81" s="23" t="s">
        <v>256</v>
      </c>
      <c r="E81" s="38"/>
      <c r="F81" s="47"/>
    </row>
    <row r="82" spans="1:6" ht="15" customHeight="1">
      <c r="A82" s="46"/>
      <c r="B82" s="50"/>
      <c r="C82" s="267" t="s">
        <v>96</v>
      </c>
      <c r="D82" s="267"/>
      <c r="E82" s="52" t="e">
        <f>E10+E19+E22+E27+E38+E45+E52+E63+E69+E73+E75+E77</f>
        <v>#REF!</v>
      </c>
      <c r="F82" s="47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3"/>
  <sheetViews>
    <sheetView showGridLines="0" tabSelected="1" view="pageBreakPreview" zoomScaleSheetLayoutView="100" zoomScalePageLayoutView="0" workbookViewId="0" topLeftCell="G564">
      <selection activeCell="K399" sqref="K399"/>
    </sheetView>
  </sheetViews>
  <sheetFormatPr defaultColWidth="8.8515625" defaultRowHeight="15"/>
  <cols>
    <col min="1" max="1" width="0.13671875" style="14" customWidth="1"/>
    <col min="2" max="6" width="0" style="14" hidden="1" customWidth="1"/>
    <col min="7" max="7" width="55.28125" style="14" customWidth="1"/>
    <col min="8" max="8" width="15.140625" style="14" customWidth="1"/>
    <col min="9" max="9" width="10.8515625" style="14" customWidth="1"/>
    <col min="10" max="10" width="12.8515625" style="14" customWidth="1"/>
    <col min="11" max="11" width="13.00390625" style="14" customWidth="1"/>
    <col min="12" max="12" width="13.57421875" style="14" customWidth="1"/>
    <col min="13" max="13" width="15.8515625" style="45" customWidth="1"/>
    <col min="14" max="240" width="9.140625" style="14" customWidth="1"/>
    <col min="241" max="16384" width="8.8515625" style="14" customWidth="1"/>
  </cols>
  <sheetData>
    <row r="1" spans="1:13" ht="24" customHeight="1">
      <c r="A1" s="11"/>
      <c r="B1" s="11"/>
      <c r="C1" s="11"/>
      <c r="D1" s="11"/>
      <c r="E1" s="11"/>
      <c r="F1" s="11"/>
      <c r="G1" s="11"/>
      <c r="I1" s="322" t="s">
        <v>686</v>
      </c>
      <c r="J1" s="322"/>
      <c r="K1" s="322"/>
      <c r="L1" s="322"/>
      <c r="M1" s="31"/>
    </row>
    <row r="2" spans="1:13" ht="30" customHeight="1">
      <c r="A2" s="11"/>
      <c r="B2" s="11"/>
      <c r="C2" s="11"/>
      <c r="D2" s="11"/>
      <c r="E2" s="11"/>
      <c r="F2" s="11"/>
      <c r="G2" s="11"/>
      <c r="H2" s="211"/>
      <c r="I2" s="323" t="s">
        <v>746</v>
      </c>
      <c r="J2" s="323"/>
      <c r="K2" s="323"/>
      <c r="L2" s="323"/>
      <c r="M2" s="32"/>
    </row>
    <row r="3" spans="1:13" ht="78" customHeight="1">
      <c r="A3" s="11"/>
      <c r="B3" s="11"/>
      <c r="C3" s="11"/>
      <c r="D3" s="11"/>
      <c r="E3" s="11"/>
      <c r="F3" s="11"/>
      <c r="G3" s="11"/>
      <c r="H3" s="210"/>
      <c r="I3" s="323" t="s">
        <v>747</v>
      </c>
      <c r="J3" s="323"/>
      <c r="K3" s="323"/>
      <c r="L3" s="323"/>
      <c r="M3" s="31"/>
    </row>
    <row r="4" spans="1:18" ht="110.25" customHeight="1" thickBot="1">
      <c r="A4" s="15"/>
      <c r="B4" s="15"/>
      <c r="C4" s="15"/>
      <c r="D4" s="15"/>
      <c r="E4" s="15"/>
      <c r="F4" s="15"/>
      <c r="G4" s="264" t="s">
        <v>566</v>
      </c>
      <c r="H4" s="264"/>
      <c r="I4" s="264"/>
      <c r="J4" s="264"/>
      <c r="K4" s="264"/>
      <c r="L4" s="264"/>
      <c r="M4" s="34"/>
      <c r="N4" s="30"/>
      <c r="O4" s="30"/>
      <c r="P4" s="30"/>
      <c r="Q4" s="30"/>
      <c r="R4" s="30"/>
    </row>
    <row r="5" spans="1:13" ht="14.25" customHeight="1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</row>
    <row r="6" spans="1:13" ht="14.2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3"/>
    </row>
    <row r="7" spans="1:13" ht="14.2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33"/>
    </row>
    <row r="8" spans="1:13" ht="54" customHeight="1" thickBot="1">
      <c r="A8" s="11"/>
      <c r="B8" s="12"/>
      <c r="C8" s="12"/>
      <c r="D8" s="12"/>
      <c r="E8" s="13"/>
      <c r="F8" s="13"/>
      <c r="G8" s="228" t="s">
        <v>94</v>
      </c>
      <c r="H8" s="220" t="s">
        <v>93</v>
      </c>
      <c r="I8" s="220" t="s">
        <v>92</v>
      </c>
      <c r="J8" s="220" t="s">
        <v>665</v>
      </c>
      <c r="K8" s="220" t="s">
        <v>653</v>
      </c>
      <c r="L8" s="221" t="s">
        <v>654</v>
      </c>
      <c r="M8" s="35"/>
    </row>
    <row r="9" spans="1:13" ht="52.5" customHeight="1">
      <c r="A9" s="10"/>
      <c r="B9" s="276" t="s">
        <v>91</v>
      </c>
      <c r="C9" s="276"/>
      <c r="D9" s="276"/>
      <c r="E9" s="276"/>
      <c r="F9" s="277"/>
      <c r="G9" s="225" t="s">
        <v>571</v>
      </c>
      <c r="H9" s="226" t="s">
        <v>339</v>
      </c>
      <c r="I9" s="227" t="s">
        <v>0</v>
      </c>
      <c r="J9" s="229">
        <f>J10</f>
        <v>213589691</v>
      </c>
      <c r="K9" s="229">
        <f>K10</f>
        <v>1450948</v>
      </c>
      <c r="L9" s="229">
        <f>L10</f>
        <v>215040639</v>
      </c>
      <c r="M9" s="42"/>
    </row>
    <row r="10" spans="1:13" ht="45.75" customHeight="1">
      <c r="A10" s="10"/>
      <c r="B10" s="278" t="s">
        <v>90</v>
      </c>
      <c r="C10" s="278"/>
      <c r="D10" s="278"/>
      <c r="E10" s="278"/>
      <c r="F10" s="279"/>
      <c r="G10" s="196" t="s">
        <v>572</v>
      </c>
      <c r="H10" s="4" t="s">
        <v>340</v>
      </c>
      <c r="I10" s="8" t="s">
        <v>0</v>
      </c>
      <c r="J10" s="6">
        <f>J13+J44</f>
        <v>213589691</v>
      </c>
      <c r="K10" s="212">
        <f>K13+K44</f>
        <v>1450948</v>
      </c>
      <c r="L10" s="6">
        <f>L13+L44</f>
        <v>215040639</v>
      </c>
      <c r="M10" s="42"/>
    </row>
    <row r="11" spans="1:13" ht="0" customHeight="1" hidden="1">
      <c r="A11" s="10"/>
      <c r="B11" s="20"/>
      <c r="C11" s="20"/>
      <c r="D11" s="20"/>
      <c r="E11" s="20"/>
      <c r="F11" s="21"/>
      <c r="G11" s="7" t="s">
        <v>103</v>
      </c>
      <c r="H11" s="22">
        <v>1164031</v>
      </c>
      <c r="I11" s="8"/>
      <c r="J11" s="1"/>
      <c r="K11" s="212"/>
      <c r="L11" s="1"/>
      <c r="M11" s="42"/>
    </row>
    <row r="12" spans="1:13" ht="1.5" customHeight="1" hidden="1">
      <c r="A12" s="10"/>
      <c r="B12" s="20"/>
      <c r="C12" s="20"/>
      <c r="D12" s="20"/>
      <c r="E12" s="20"/>
      <c r="F12" s="21"/>
      <c r="G12" s="23" t="s">
        <v>4</v>
      </c>
      <c r="H12" s="22"/>
      <c r="I12" s="8">
        <v>600</v>
      </c>
      <c r="J12" s="1"/>
      <c r="K12" s="212"/>
      <c r="L12" s="1"/>
      <c r="M12" s="42"/>
    </row>
    <row r="13" spans="1:13" ht="36.75" customHeight="1">
      <c r="A13" s="10"/>
      <c r="B13" s="20"/>
      <c r="C13" s="20"/>
      <c r="D13" s="20"/>
      <c r="E13" s="20"/>
      <c r="F13" s="21"/>
      <c r="G13" s="82" t="s">
        <v>404</v>
      </c>
      <c r="H13" s="223" t="s">
        <v>341</v>
      </c>
      <c r="I13" s="160"/>
      <c r="J13" s="62">
        <f>J16+J19+J23+J25+J34+J36+J38+J40+J42</f>
        <v>178509760</v>
      </c>
      <c r="K13" s="162">
        <f>K16+K19+K23+K25+K34+K36+K38+K40+K42</f>
        <v>1450948</v>
      </c>
      <c r="L13" s="62">
        <f>L16+L19+L23+L25+L34+L36+L38+L40+L42</f>
        <v>179960708</v>
      </c>
      <c r="M13" s="42"/>
    </row>
    <row r="14" spans="1:13" ht="48" customHeight="1" hidden="1">
      <c r="A14" s="10"/>
      <c r="B14" s="20"/>
      <c r="C14" s="20"/>
      <c r="D14" s="20"/>
      <c r="E14" s="20"/>
      <c r="F14" s="21"/>
      <c r="G14" s="65" t="s">
        <v>137</v>
      </c>
      <c r="H14" s="230" t="s">
        <v>242</v>
      </c>
      <c r="I14" s="160"/>
      <c r="J14" s="62">
        <f>J15</f>
        <v>0</v>
      </c>
      <c r="K14" s="162"/>
      <c r="L14" s="62">
        <f>L15</f>
        <v>0</v>
      </c>
      <c r="M14" s="42"/>
    </row>
    <row r="15" spans="1:13" ht="34.5" customHeight="1" hidden="1">
      <c r="A15" s="10"/>
      <c r="B15" s="20"/>
      <c r="C15" s="20"/>
      <c r="D15" s="20"/>
      <c r="E15" s="20"/>
      <c r="F15" s="21"/>
      <c r="G15" s="65" t="s">
        <v>4</v>
      </c>
      <c r="H15" s="22"/>
      <c r="I15" s="61">
        <v>300</v>
      </c>
      <c r="J15" s="62"/>
      <c r="K15" s="62"/>
      <c r="L15" s="62"/>
      <c r="M15" s="42"/>
    </row>
    <row r="16" spans="1:13" ht="47.25" customHeight="1">
      <c r="A16" s="10"/>
      <c r="B16" s="20"/>
      <c r="C16" s="20"/>
      <c r="D16" s="20"/>
      <c r="E16" s="20"/>
      <c r="F16" s="21"/>
      <c r="G16" s="161" t="s">
        <v>97</v>
      </c>
      <c r="H16" s="9" t="s">
        <v>342</v>
      </c>
      <c r="I16" s="61"/>
      <c r="J16" s="62">
        <f>J17+J18</f>
        <v>18430500</v>
      </c>
      <c r="K16" s="62">
        <f>K17+K18</f>
        <v>168000</v>
      </c>
      <c r="L16" s="62">
        <f>L17+L18</f>
        <v>18598500</v>
      </c>
      <c r="M16" s="42"/>
    </row>
    <row r="17" spans="1:13" ht="33" customHeight="1">
      <c r="A17" s="10"/>
      <c r="B17" s="20"/>
      <c r="C17" s="20"/>
      <c r="D17" s="20"/>
      <c r="E17" s="20"/>
      <c r="F17" s="21"/>
      <c r="G17" s="65" t="s">
        <v>4</v>
      </c>
      <c r="H17" s="231"/>
      <c r="I17" s="61">
        <v>600</v>
      </c>
      <c r="J17" s="62">
        <v>18430500</v>
      </c>
      <c r="K17" s="62">
        <v>168000</v>
      </c>
      <c r="L17" s="62">
        <f>J17+K17</f>
        <v>18598500</v>
      </c>
      <c r="M17" s="42"/>
    </row>
    <row r="18" spans="1:13" ht="21.75" customHeight="1" hidden="1">
      <c r="A18" s="10"/>
      <c r="B18" s="20"/>
      <c r="C18" s="20"/>
      <c r="D18" s="20"/>
      <c r="E18" s="20"/>
      <c r="F18" s="21"/>
      <c r="G18" s="65" t="s">
        <v>1</v>
      </c>
      <c r="H18" s="231"/>
      <c r="I18" s="61">
        <v>800</v>
      </c>
      <c r="J18" s="62">
        <v>0</v>
      </c>
      <c r="K18" s="62"/>
      <c r="L18" s="62">
        <v>0</v>
      </c>
      <c r="M18" s="42"/>
    </row>
    <row r="19" spans="1:13" ht="47.25" customHeight="1">
      <c r="A19" s="10"/>
      <c r="B19" s="20"/>
      <c r="C19" s="20"/>
      <c r="D19" s="20"/>
      <c r="E19" s="20"/>
      <c r="F19" s="21"/>
      <c r="G19" s="161" t="s">
        <v>98</v>
      </c>
      <c r="H19" s="9" t="s">
        <v>343</v>
      </c>
      <c r="I19" s="61"/>
      <c r="J19" s="62">
        <f>J20+J22</f>
        <v>36307204</v>
      </c>
      <c r="K19" s="62">
        <f>K20+K22</f>
        <v>1282948</v>
      </c>
      <c r="L19" s="62">
        <f>L20+L22</f>
        <v>37590152</v>
      </c>
      <c r="M19" s="42"/>
    </row>
    <row r="20" spans="1:13" ht="36" customHeight="1">
      <c r="A20" s="10"/>
      <c r="B20" s="20"/>
      <c r="C20" s="20"/>
      <c r="D20" s="20"/>
      <c r="E20" s="20"/>
      <c r="F20" s="21"/>
      <c r="G20" s="65" t="s">
        <v>4</v>
      </c>
      <c r="H20" s="231"/>
      <c r="I20" s="61">
        <v>600</v>
      </c>
      <c r="J20" s="62">
        <v>36307204</v>
      </c>
      <c r="K20" s="62">
        <v>1282948</v>
      </c>
      <c r="L20" s="62">
        <f>J20+K20</f>
        <v>37590152</v>
      </c>
      <c r="M20" s="42"/>
    </row>
    <row r="21" spans="1:13" ht="20.25" customHeight="1" hidden="1">
      <c r="A21" s="10"/>
      <c r="B21" s="20"/>
      <c r="C21" s="20"/>
      <c r="D21" s="20"/>
      <c r="E21" s="20"/>
      <c r="F21" s="21"/>
      <c r="G21" s="65"/>
      <c r="H21" s="231"/>
      <c r="I21" s="61"/>
      <c r="J21" s="62"/>
      <c r="K21" s="62"/>
      <c r="L21" s="62"/>
      <c r="M21" s="42"/>
    </row>
    <row r="22" spans="1:13" ht="20.25" customHeight="1" hidden="1">
      <c r="A22" s="10"/>
      <c r="B22" s="20"/>
      <c r="C22" s="20"/>
      <c r="D22" s="20"/>
      <c r="E22" s="20"/>
      <c r="F22" s="21"/>
      <c r="G22" s="65" t="s">
        <v>1</v>
      </c>
      <c r="H22" s="231"/>
      <c r="I22" s="61">
        <v>800</v>
      </c>
      <c r="J22" s="62">
        <v>0</v>
      </c>
      <c r="K22" s="62"/>
      <c r="L22" s="62">
        <v>0</v>
      </c>
      <c r="M22" s="42"/>
    </row>
    <row r="23" spans="1:13" ht="46.5">
      <c r="A23" s="10"/>
      <c r="B23" s="20"/>
      <c r="C23" s="20"/>
      <c r="D23" s="20"/>
      <c r="E23" s="20"/>
      <c r="F23" s="21"/>
      <c r="G23" s="161" t="s">
        <v>99</v>
      </c>
      <c r="H23" s="9" t="s">
        <v>344</v>
      </c>
      <c r="I23" s="61"/>
      <c r="J23" s="62">
        <f>J24</f>
        <v>4953100</v>
      </c>
      <c r="K23" s="62"/>
      <c r="L23" s="62">
        <f>L24</f>
        <v>4953100</v>
      </c>
      <c r="M23" s="42"/>
    </row>
    <row r="24" spans="1:13" ht="39.75" customHeight="1">
      <c r="A24" s="10"/>
      <c r="B24" s="20"/>
      <c r="C24" s="20"/>
      <c r="D24" s="20"/>
      <c r="E24" s="20"/>
      <c r="F24" s="21"/>
      <c r="G24" s="65" t="s">
        <v>4</v>
      </c>
      <c r="H24" s="231"/>
      <c r="I24" s="61">
        <v>600</v>
      </c>
      <c r="J24" s="62">
        <v>4953100</v>
      </c>
      <c r="K24" s="62"/>
      <c r="L24" s="62">
        <v>4953100</v>
      </c>
      <c r="M24" s="42"/>
    </row>
    <row r="25" spans="1:13" s="59" customFormat="1" ht="30" customHeight="1">
      <c r="A25" s="55"/>
      <c r="B25" s="90"/>
      <c r="C25" s="90"/>
      <c r="D25" s="90"/>
      <c r="E25" s="90"/>
      <c r="F25" s="91"/>
      <c r="G25" s="161" t="s">
        <v>100</v>
      </c>
      <c r="H25" s="9" t="s">
        <v>345</v>
      </c>
      <c r="I25" s="61"/>
      <c r="J25" s="62">
        <f>J26+J27+J29</f>
        <v>6402000</v>
      </c>
      <c r="K25" s="62"/>
      <c r="L25" s="62">
        <f>L26+L27+L29</f>
        <v>6402000</v>
      </c>
      <c r="M25" s="58"/>
    </row>
    <row r="26" spans="1:13" s="59" customFormat="1" ht="81.75" customHeight="1">
      <c r="A26" s="55"/>
      <c r="B26" s="90"/>
      <c r="C26" s="90"/>
      <c r="D26" s="90"/>
      <c r="E26" s="90"/>
      <c r="F26" s="91"/>
      <c r="G26" s="65" t="s">
        <v>3</v>
      </c>
      <c r="H26" s="231"/>
      <c r="I26" s="61">
        <v>100</v>
      </c>
      <c r="J26" s="62">
        <v>5332000</v>
      </c>
      <c r="K26" s="62"/>
      <c r="L26" s="62">
        <v>5332000</v>
      </c>
      <c r="M26" s="58"/>
    </row>
    <row r="27" spans="1:13" s="59" customFormat="1" ht="36.75" customHeight="1">
      <c r="A27" s="55"/>
      <c r="B27" s="90"/>
      <c r="C27" s="90"/>
      <c r="D27" s="90"/>
      <c r="E27" s="90"/>
      <c r="F27" s="91"/>
      <c r="G27" s="65" t="s">
        <v>640</v>
      </c>
      <c r="H27" s="231" t="s">
        <v>651</v>
      </c>
      <c r="I27" s="61">
        <v>200</v>
      </c>
      <c r="J27" s="62">
        <v>1046500</v>
      </c>
      <c r="K27" s="62"/>
      <c r="L27" s="62">
        <v>1046500</v>
      </c>
      <c r="M27" s="58"/>
    </row>
    <row r="28" spans="1:13" ht="0" customHeight="1" hidden="1">
      <c r="A28" s="10"/>
      <c r="B28" s="20"/>
      <c r="C28" s="20"/>
      <c r="D28" s="20"/>
      <c r="E28" s="20"/>
      <c r="F28" s="21"/>
      <c r="G28" s="165" t="s">
        <v>21</v>
      </c>
      <c r="H28" s="232"/>
      <c r="I28" s="166">
        <v>400</v>
      </c>
      <c r="J28" s="197"/>
      <c r="K28" s="167"/>
      <c r="L28" s="197"/>
      <c r="M28" s="43"/>
    </row>
    <row r="29" spans="1:13" s="59" customFormat="1" ht="15" customHeight="1">
      <c r="A29" s="55"/>
      <c r="B29" s="90"/>
      <c r="C29" s="90"/>
      <c r="D29" s="90"/>
      <c r="E29" s="90"/>
      <c r="F29" s="91"/>
      <c r="G29" s="202" t="s">
        <v>1</v>
      </c>
      <c r="H29" s="233"/>
      <c r="I29" s="203">
        <v>800</v>
      </c>
      <c r="J29" s="204">
        <v>23500</v>
      </c>
      <c r="K29" s="213"/>
      <c r="L29" s="204">
        <v>23500</v>
      </c>
      <c r="M29" s="58"/>
    </row>
    <row r="30" spans="1:13" ht="33" customHeight="1" hidden="1">
      <c r="A30" s="10"/>
      <c r="B30" s="20"/>
      <c r="C30" s="20"/>
      <c r="D30" s="20"/>
      <c r="E30" s="20"/>
      <c r="F30" s="21"/>
      <c r="G30" s="205" t="s">
        <v>101</v>
      </c>
      <c r="H30" s="231" t="s">
        <v>102</v>
      </c>
      <c r="I30" s="61"/>
      <c r="J30" s="206">
        <f>J31</f>
        <v>178000</v>
      </c>
      <c r="K30" s="214"/>
      <c r="L30" s="206">
        <f>L31</f>
        <v>178000</v>
      </c>
      <c r="M30" s="42"/>
    </row>
    <row r="31" spans="1:13" ht="34.5" customHeight="1" hidden="1">
      <c r="A31" s="10"/>
      <c r="B31" s="20"/>
      <c r="C31" s="20"/>
      <c r="D31" s="20"/>
      <c r="E31" s="20"/>
      <c r="F31" s="21"/>
      <c r="G31" s="207" t="s">
        <v>4</v>
      </c>
      <c r="H31" s="231"/>
      <c r="I31" s="61">
        <v>600</v>
      </c>
      <c r="J31" s="206">
        <v>178000</v>
      </c>
      <c r="K31" s="214"/>
      <c r="L31" s="206">
        <v>178000</v>
      </c>
      <c r="M31" s="42"/>
    </row>
    <row r="32" spans="1:13" ht="0" customHeight="1" hidden="1">
      <c r="A32" s="10"/>
      <c r="B32" s="20"/>
      <c r="C32" s="20"/>
      <c r="D32" s="20"/>
      <c r="E32" s="20"/>
      <c r="F32" s="21"/>
      <c r="G32" s="205"/>
      <c r="H32" s="231"/>
      <c r="I32" s="61"/>
      <c r="J32" s="206"/>
      <c r="K32" s="214"/>
      <c r="L32" s="206"/>
      <c r="M32" s="42"/>
    </row>
    <row r="33" spans="1:13" ht="0" customHeight="1" hidden="1">
      <c r="A33" s="10"/>
      <c r="B33" s="20"/>
      <c r="C33" s="20"/>
      <c r="D33" s="20"/>
      <c r="E33" s="20"/>
      <c r="F33" s="21"/>
      <c r="G33" s="208"/>
      <c r="H33" s="232"/>
      <c r="I33" s="166"/>
      <c r="J33" s="209"/>
      <c r="K33" s="215"/>
      <c r="L33" s="209"/>
      <c r="M33" s="42"/>
    </row>
    <row r="34" spans="1:13" s="59" customFormat="1" ht="37.5" customHeight="1">
      <c r="A34" s="55"/>
      <c r="B34" s="86"/>
      <c r="C34" s="86"/>
      <c r="D34" s="86"/>
      <c r="E34" s="86"/>
      <c r="F34" s="87"/>
      <c r="G34" s="199" t="s">
        <v>406</v>
      </c>
      <c r="H34" s="234" t="s">
        <v>405</v>
      </c>
      <c r="I34" s="200"/>
      <c r="J34" s="201">
        <f>J35</f>
        <v>90400</v>
      </c>
      <c r="K34" s="216"/>
      <c r="L34" s="201">
        <f>L35</f>
        <v>90400</v>
      </c>
      <c r="M34" s="58"/>
    </row>
    <row r="35" spans="1:13" s="59" customFormat="1" ht="40.5" customHeight="1">
      <c r="A35" s="55"/>
      <c r="B35" s="86"/>
      <c r="C35" s="86"/>
      <c r="D35" s="86"/>
      <c r="E35" s="86"/>
      <c r="F35" s="87"/>
      <c r="G35" s="198" t="s">
        <v>4</v>
      </c>
      <c r="H35" s="235"/>
      <c r="I35" s="188">
        <v>600</v>
      </c>
      <c r="J35" s="189">
        <v>90400</v>
      </c>
      <c r="K35" s="189"/>
      <c r="L35" s="189">
        <v>90400</v>
      </c>
      <c r="M35" s="58"/>
    </row>
    <row r="36" spans="1:13" s="59" customFormat="1" ht="71.25" customHeight="1">
      <c r="A36" s="55"/>
      <c r="B36" s="86"/>
      <c r="C36" s="86"/>
      <c r="D36" s="86"/>
      <c r="E36" s="86"/>
      <c r="F36" s="87"/>
      <c r="G36" s="65" t="s">
        <v>265</v>
      </c>
      <c r="H36" s="9" t="s">
        <v>695</v>
      </c>
      <c r="I36" s="61"/>
      <c r="J36" s="62">
        <f>J37</f>
        <v>262600</v>
      </c>
      <c r="K36" s="62"/>
      <c r="L36" s="62">
        <f>L37</f>
        <v>262600</v>
      </c>
      <c r="M36" s="58"/>
    </row>
    <row r="37" spans="1:13" s="59" customFormat="1" ht="40.5" customHeight="1">
      <c r="A37" s="55"/>
      <c r="B37" s="86"/>
      <c r="C37" s="86"/>
      <c r="D37" s="86"/>
      <c r="E37" s="86"/>
      <c r="F37" s="87"/>
      <c r="G37" s="65" t="s">
        <v>4</v>
      </c>
      <c r="H37" s="231"/>
      <c r="I37" s="61">
        <v>600</v>
      </c>
      <c r="J37" s="62">
        <v>262600</v>
      </c>
      <c r="K37" s="62"/>
      <c r="L37" s="62">
        <v>262600</v>
      </c>
      <c r="M37" s="58"/>
    </row>
    <row r="38" spans="1:13" s="59" customFormat="1" ht="36.75" customHeight="1">
      <c r="A38" s="55"/>
      <c r="B38" s="86"/>
      <c r="C38" s="86"/>
      <c r="D38" s="86"/>
      <c r="E38" s="86"/>
      <c r="F38" s="87"/>
      <c r="G38" s="65" t="s">
        <v>606</v>
      </c>
      <c r="H38" s="9" t="s">
        <v>696</v>
      </c>
      <c r="I38" s="61"/>
      <c r="J38" s="62">
        <f>J39</f>
        <v>86590648</v>
      </c>
      <c r="K38" s="62"/>
      <c r="L38" s="62">
        <f>L39</f>
        <v>86590648</v>
      </c>
      <c r="M38" s="58"/>
    </row>
    <row r="39" spans="1:13" s="59" customFormat="1" ht="34.5" customHeight="1">
      <c r="A39" s="55"/>
      <c r="B39" s="86"/>
      <c r="C39" s="86"/>
      <c r="D39" s="86"/>
      <c r="E39" s="86"/>
      <c r="F39" s="87"/>
      <c r="G39" s="65" t="s">
        <v>4</v>
      </c>
      <c r="H39" s="231"/>
      <c r="I39" s="61">
        <v>600</v>
      </c>
      <c r="J39" s="62">
        <v>86590648</v>
      </c>
      <c r="K39" s="62"/>
      <c r="L39" s="62">
        <v>86590648</v>
      </c>
      <c r="M39" s="58"/>
    </row>
    <row r="40" spans="1:13" s="59" customFormat="1" ht="40.5" customHeight="1">
      <c r="A40" s="55"/>
      <c r="B40" s="86"/>
      <c r="C40" s="86"/>
      <c r="D40" s="86"/>
      <c r="E40" s="86"/>
      <c r="F40" s="87"/>
      <c r="G40" s="65" t="s">
        <v>162</v>
      </c>
      <c r="H40" s="9" t="s">
        <v>697</v>
      </c>
      <c r="I40" s="61"/>
      <c r="J40" s="62">
        <f>J41</f>
        <v>24721711</v>
      </c>
      <c r="K40" s="62"/>
      <c r="L40" s="62">
        <f>L41</f>
        <v>24721711</v>
      </c>
      <c r="M40" s="58"/>
    </row>
    <row r="41" spans="1:13" s="59" customFormat="1" ht="40.5" customHeight="1">
      <c r="A41" s="55"/>
      <c r="B41" s="86"/>
      <c r="C41" s="86"/>
      <c r="D41" s="86"/>
      <c r="E41" s="86"/>
      <c r="F41" s="87"/>
      <c r="G41" s="65" t="s">
        <v>4</v>
      </c>
      <c r="H41" s="231"/>
      <c r="I41" s="61">
        <v>600</v>
      </c>
      <c r="J41" s="62">
        <v>24721711</v>
      </c>
      <c r="K41" s="62"/>
      <c r="L41" s="62">
        <v>24721711</v>
      </c>
      <c r="M41" s="58"/>
    </row>
    <row r="42" spans="1:13" s="59" customFormat="1" ht="46.5" customHeight="1">
      <c r="A42" s="55"/>
      <c r="B42" s="86"/>
      <c r="C42" s="86"/>
      <c r="D42" s="86"/>
      <c r="E42" s="86"/>
      <c r="F42" s="87"/>
      <c r="G42" s="65" t="s">
        <v>650</v>
      </c>
      <c r="H42" s="9" t="s">
        <v>698</v>
      </c>
      <c r="I42" s="61"/>
      <c r="J42" s="62">
        <f>J43</f>
        <v>751597</v>
      </c>
      <c r="K42" s="62"/>
      <c r="L42" s="62">
        <f>L43</f>
        <v>751597</v>
      </c>
      <c r="M42" s="58"/>
    </row>
    <row r="43" spans="1:13" s="59" customFormat="1" ht="40.5" customHeight="1">
      <c r="A43" s="55"/>
      <c r="B43" s="86"/>
      <c r="C43" s="86"/>
      <c r="D43" s="86"/>
      <c r="E43" s="86"/>
      <c r="F43" s="87"/>
      <c r="G43" s="65" t="s">
        <v>4</v>
      </c>
      <c r="H43" s="231"/>
      <c r="I43" s="61">
        <v>600</v>
      </c>
      <c r="J43" s="62">
        <v>751597</v>
      </c>
      <c r="K43" s="62"/>
      <c r="L43" s="62">
        <v>751597</v>
      </c>
      <c r="M43" s="58"/>
    </row>
    <row r="44" spans="1:13" ht="50.25" customHeight="1">
      <c r="A44" s="10"/>
      <c r="B44" s="18"/>
      <c r="C44" s="18"/>
      <c r="D44" s="18"/>
      <c r="E44" s="18"/>
      <c r="F44" s="19"/>
      <c r="G44" s="82" t="s">
        <v>347</v>
      </c>
      <c r="H44" s="223" t="s">
        <v>346</v>
      </c>
      <c r="I44" s="61"/>
      <c r="J44" s="62">
        <f>J45+J47+J49+J56+J58+J64</f>
        <v>35079931</v>
      </c>
      <c r="K44" s="62"/>
      <c r="L44" s="62">
        <f>L45+L47+L49+L56+L58+L64</f>
        <v>35079931</v>
      </c>
      <c r="M44" s="42"/>
    </row>
    <row r="45" spans="1:13" s="59" customFormat="1" ht="51.75" customHeight="1">
      <c r="A45" s="55"/>
      <c r="B45" s="86"/>
      <c r="C45" s="86"/>
      <c r="D45" s="86"/>
      <c r="E45" s="86"/>
      <c r="F45" s="87"/>
      <c r="G45" s="65" t="s">
        <v>523</v>
      </c>
      <c r="H45" s="9" t="s">
        <v>348</v>
      </c>
      <c r="I45" s="61"/>
      <c r="J45" s="62">
        <f>J46</f>
        <v>89970</v>
      </c>
      <c r="K45" s="62"/>
      <c r="L45" s="62">
        <f>L46</f>
        <v>89970</v>
      </c>
      <c r="M45" s="58"/>
    </row>
    <row r="46" spans="1:13" s="59" customFormat="1" ht="20.25" customHeight="1">
      <c r="A46" s="55"/>
      <c r="B46" s="86"/>
      <c r="C46" s="86"/>
      <c r="D46" s="86"/>
      <c r="E46" s="86"/>
      <c r="F46" s="87"/>
      <c r="G46" s="65" t="s">
        <v>5</v>
      </c>
      <c r="H46" s="223"/>
      <c r="I46" s="61">
        <v>300</v>
      </c>
      <c r="J46" s="62">
        <v>89970</v>
      </c>
      <c r="K46" s="62"/>
      <c r="L46" s="62">
        <v>89970</v>
      </c>
      <c r="M46" s="58"/>
    </row>
    <row r="47" spans="1:13" s="59" customFormat="1" ht="68.25" customHeight="1">
      <c r="A47" s="55"/>
      <c r="B47" s="310" t="s">
        <v>89</v>
      </c>
      <c r="C47" s="310"/>
      <c r="D47" s="310"/>
      <c r="E47" s="310"/>
      <c r="F47" s="311"/>
      <c r="G47" s="65" t="s">
        <v>607</v>
      </c>
      <c r="H47" s="9" t="s">
        <v>699</v>
      </c>
      <c r="I47" s="61" t="s">
        <v>0</v>
      </c>
      <c r="J47" s="62">
        <f>J48</f>
        <v>1466000</v>
      </c>
      <c r="K47" s="62"/>
      <c r="L47" s="62">
        <f>L48</f>
        <v>1466000</v>
      </c>
      <c r="M47" s="58"/>
    </row>
    <row r="48" spans="1:13" s="59" customFormat="1" ht="36" customHeight="1">
      <c r="A48" s="55"/>
      <c r="B48" s="307">
        <v>500</v>
      </c>
      <c r="C48" s="307"/>
      <c r="D48" s="307"/>
      <c r="E48" s="307"/>
      <c r="F48" s="308"/>
      <c r="G48" s="65" t="s">
        <v>4</v>
      </c>
      <c r="H48" s="9" t="s">
        <v>0</v>
      </c>
      <c r="I48" s="61">
        <v>600</v>
      </c>
      <c r="J48" s="62">
        <v>1466000</v>
      </c>
      <c r="K48" s="62"/>
      <c r="L48" s="62">
        <v>1466000</v>
      </c>
      <c r="M48" s="58"/>
    </row>
    <row r="49" spans="1:13" s="59" customFormat="1" ht="48" customHeight="1">
      <c r="A49" s="55"/>
      <c r="B49" s="310" t="s">
        <v>88</v>
      </c>
      <c r="C49" s="310"/>
      <c r="D49" s="310"/>
      <c r="E49" s="310"/>
      <c r="F49" s="311"/>
      <c r="G49" s="65" t="s">
        <v>138</v>
      </c>
      <c r="H49" s="9" t="s">
        <v>700</v>
      </c>
      <c r="I49" s="61" t="s">
        <v>0</v>
      </c>
      <c r="J49" s="62">
        <f>J51+J50</f>
        <v>10414289</v>
      </c>
      <c r="K49" s="62"/>
      <c r="L49" s="62">
        <f>L51+L50</f>
        <v>10414289</v>
      </c>
      <c r="M49" s="58"/>
    </row>
    <row r="50" spans="1:13" s="59" customFormat="1" ht="32.25" customHeight="1">
      <c r="A50" s="55"/>
      <c r="B50" s="56"/>
      <c r="C50" s="56"/>
      <c r="D50" s="56"/>
      <c r="E50" s="56"/>
      <c r="F50" s="57"/>
      <c r="G50" s="65" t="s">
        <v>641</v>
      </c>
      <c r="H50" s="9"/>
      <c r="I50" s="61">
        <v>200</v>
      </c>
      <c r="J50" s="62">
        <v>27946</v>
      </c>
      <c r="K50" s="62"/>
      <c r="L50" s="62">
        <v>27946</v>
      </c>
      <c r="M50" s="58"/>
    </row>
    <row r="51" spans="1:13" s="59" customFormat="1" ht="17.25" customHeight="1">
      <c r="A51" s="55"/>
      <c r="B51" s="307">
        <v>500</v>
      </c>
      <c r="C51" s="307"/>
      <c r="D51" s="307"/>
      <c r="E51" s="307"/>
      <c r="F51" s="308"/>
      <c r="G51" s="65" t="s">
        <v>5</v>
      </c>
      <c r="H51" s="9" t="s">
        <v>0</v>
      </c>
      <c r="I51" s="61">
        <v>300</v>
      </c>
      <c r="J51" s="62">
        <v>10386343</v>
      </c>
      <c r="K51" s="62"/>
      <c r="L51" s="62">
        <v>10386343</v>
      </c>
      <c r="M51" s="58"/>
    </row>
    <row r="52" spans="1:13" ht="30.75" hidden="1">
      <c r="A52" s="10"/>
      <c r="B52" s="268" t="s">
        <v>87</v>
      </c>
      <c r="C52" s="268"/>
      <c r="D52" s="268"/>
      <c r="E52" s="268"/>
      <c r="F52" s="269"/>
      <c r="G52" s="65" t="s">
        <v>139</v>
      </c>
      <c r="H52" s="9" t="s">
        <v>86</v>
      </c>
      <c r="I52" s="61" t="s">
        <v>0</v>
      </c>
      <c r="J52" s="62">
        <f>J53</f>
        <v>1613000</v>
      </c>
      <c r="K52" s="62"/>
      <c r="L52" s="62">
        <f>L53</f>
        <v>1613000</v>
      </c>
      <c r="M52" s="42"/>
    </row>
    <row r="53" spans="1:13" ht="29.25" customHeight="1" hidden="1">
      <c r="A53" s="10"/>
      <c r="B53" s="270">
        <v>500</v>
      </c>
      <c r="C53" s="270"/>
      <c r="D53" s="270"/>
      <c r="E53" s="270"/>
      <c r="F53" s="271"/>
      <c r="G53" s="65" t="s">
        <v>4</v>
      </c>
      <c r="H53" s="9" t="s">
        <v>0</v>
      </c>
      <c r="I53" s="61">
        <v>600</v>
      </c>
      <c r="J53" s="62">
        <v>1613000</v>
      </c>
      <c r="K53" s="62"/>
      <c r="L53" s="62">
        <v>1613000</v>
      </c>
      <c r="M53" s="42"/>
    </row>
    <row r="54" spans="1:13" ht="28.5" customHeight="1" hidden="1">
      <c r="A54" s="10"/>
      <c r="B54" s="26"/>
      <c r="C54" s="26"/>
      <c r="D54" s="26"/>
      <c r="E54" s="26"/>
      <c r="F54" s="27"/>
      <c r="G54" s="65" t="s">
        <v>269</v>
      </c>
      <c r="H54" s="230" t="s">
        <v>281</v>
      </c>
      <c r="I54" s="61"/>
      <c r="J54" s="62">
        <f>J55</f>
        <v>0</v>
      </c>
      <c r="K54" s="62"/>
      <c r="L54" s="62">
        <f>L55</f>
        <v>0</v>
      </c>
      <c r="M54" s="42"/>
    </row>
    <row r="55" spans="1:13" ht="39.75" customHeight="1" hidden="1">
      <c r="A55" s="10"/>
      <c r="B55" s="26"/>
      <c r="C55" s="26"/>
      <c r="D55" s="26"/>
      <c r="E55" s="26"/>
      <c r="F55" s="27"/>
      <c r="G55" s="65" t="s">
        <v>4</v>
      </c>
      <c r="H55" s="9"/>
      <c r="I55" s="61">
        <v>600</v>
      </c>
      <c r="J55" s="62"/>
      <c r="K55" s="62"/>
      <c r="L55" s="62"/>
      <c r="M55" s="42"/>
    </row>
    <row r="56" spans="1:13" s="59" customFormat="1" ht="48" customHeight="1">
      <c r="A56" s="55"/>
      <c r="B56" s="310" t="s">
        <v>85</v>
      </c>
      <c r="C56" s="310"/>
      <c r="D56" s="310"/>
      <c r="E56" s="310"/>
      <c r="F56" s="311"/>
      <c r="G56" s="65" t="s">
        <v>522</v>
      </c>
      <c r="H56" s="9" t="s">
        <v>701</v>
      </c>
      <c r="I56" s="61" t="s">
        <v>0</v>
      </c>
      <c r="J56" s="62">
        <f>J57</f>
        <v>16716600</v>
      </c>
      <c r="K56" s="62"/>
      <c r="L56" s="62">
        <f>L57</f>
        <v>16716600</v>
      </c>
      <c r="M56" s="58"/>
    </row>
    <row r="57" spans="1:13" s="59" customFormat="1" ht="32.25" customHeight="1">
      <c r="A57" s="55"/>
      <c r="B57" s="307">
        <v>500</v>
      </c>
      <c r="C57" s="307"/>
      <c r="D57" s="307"/>
      <c r="E57" s="307"/>
      <c r="F57" s="308"/>
      <c r="G57" s="65" t="s">
        <v>4</v>
      </c>
      <c r="H57" s="9" t="s">
        <v>0</v>
      </c>
      <c r="I57" s="61">
        <v>600</v>
      </c>
      <c r="J57" s="62">
        <v>16716600</v>
      </c>
      <c r="K57" s="62"/>
      <c r="L57" s="62">
        <v>16716600</v>
      </c>
      <c r="M57" s="58"/>
    </row>
    <row r="58" spans="1:13" s="59" customFormat="1" ht="21.75" customHeight="1">
      <c r="A58" s="55"/>
      <c r="B58" s="310" t="s">
        <v>84</v>
      </c>
      <c r="C58" s="310"/>
      <c r="D58" s="310"/>
      <c r="E58" s="310"/>
      <c r="F58" s="311"/>
      <c r="G58" s="65" t="s">
        <v>521</v>
      </c>
      <c r="H58" s="9" t="s">
        <v>702</v>
      </c>
      <c r="I58" s="61" t="s">
        <v>0</v>
      </c>
      <c r="J58" s="62">
        <f>J60+J59+J63</f>
        <v>1184572</v>
      </c>
      <c r="K58" s="62"/>
      <c r="L58" s="62">
        <f>L60+L59+L63</f>
        <v>1184572</v>
      </c>
      <c r="M58" s="58"/>
    </row>
    <row r="59" spans="1:13" s="59" customFormat="1" ht="35.25" customHeight="1" hidden="1">
      <c r="A59" s="55"/>
      <c r="B59" s="56"/>
      <c r="C59" s="56"/>
      <c r="D59" s="56"/>
      <c r="E59" s="56"/>
      <c r="F59" s="57"/>
      <c r="G59" s="65" t="s">
        <v>2</v>
      </c>
      <c r="H59" s="9"/>
      <c r="I59" s="61">
        <v>200</v>
      </c>
      <c r="J59" s="62"/>
      <c r="K59" s="62"/>
      <c r="L59" s="62"/>
      <c r="M59" s="58"/>
    </row>
    <row r="60" spans="1:13" s="59" customFormat="1" ht="18" customHeight="1">
      <c r="A60" s="55"/>
      <c r="B60" s="307">
        <v>500</v>
      </c>
      <c r="C60" s="307"/>
      <c r="D60" s="307"/>
      <c r="E60" s="307"/>
      <c r="F60" s="308"/>
      <c r="G60" s="65" t="s">
        <v>5</v>
      </c>
      <c r="H60" s="9" t="s">
        <v>0</v>
      </c>
      <c r="I60" s="61">
        <v>300</v>
      </c>
      <c r="J60" s="62">
        <v>1181802</v>
      </c>
      <c r="K60" s="62"/>
      <c r="L60" s="62">
        <v>1181802</v>
      </c>
      <c r="M60" s="58"/>
    </row>
    <row r="61" spans="1:13" s="59" customFormat="1" ht="61.5" hidden="1">
      <c r="A61" s="55"/>
      <c r="B61" s="310" t="s">
        <v>83</v>
      </c>
      <c r="C61" s="310"/>
      <c r="D61" s="310"/>
      <c r="E61" s="310"/>
      <c r="F61" s="311"/>
      <c r="G61" s="65" t="s">
        <v>265</v>
      </c>
      <c r="H61" s="9" t="s">
        <v>349</v>
      </c>
      <c r="I61" s="61" t="s">
        <v>0</v>
      </c>
      <c r="J61" s="62">
        <f>J62</f>
        <v>0</v>
      </c>
      <c r="K61" s="62"/>
      <c r="L61" s="62">
        <f>L62</f>
        <v>0</v>
      </c>
      <c r="M61" s="58"/>
    </row>
    <row r="62" spans="1:13" s="59" customFormat="1" ht="39" customHeight="1" hidden="1">
      <c r="A62" s="55"/>
      <c r="B62" s="307">
        <v>500</v>
      </c>
      <c r="C62" s="307"/>
      <c r="D62" s="307"/>
      <c r="E62" s="307"/>
      <c r="F62" s="308"/>
      <c r="G62" s="65" t="s">
        <v>4</v>
      </c>
      <c r="H62" s="9" t="s">
        <v>0</v>
      </c>
      <c r="I62" s="61">
        <v>600</v>
      </c>
      <c r="J62" s="62">
        <v>0</v>
      </c>
      <c r="K62" s="62"/>
      <c r="L62" s="62">
        <v>0</v>
      </c>
      <c r="M62" s="58"/>
    </row>
    <row r="63" spans="1:13" s="59" customFormat="1" ht="39" customHeight="1">
      <c r="A63" s="55"/>
      <c r="B63" s="56"/>
      <c r="C63" s="56"/>
      <c r="D63" s="56"/>
      <c r="E63" s="56"/>
      <c r="F63" s="57"/>
      <c r="G63" s="65" t="s">
        <v>640</v>
      </c>
      <c r="H63" s="9"/>
      <c r="I63" s="61">
        <v>200</v>
      </c>
      <c r="J63" s="62">
        <v>2770</v>
      </c>
      <c r="K63" s="62"/>
      <c r="L63" s="62">
        <v>2770</v>
      </c>
      <c r="M63" s="58"/>
    </row>
    <row r="64" spans="1:13" s="59" customFormat="1" ht="30.75">
      <c r="A64" s="55"/>
      <c r="B64" s="310" t="s">
        <v>82</v>
      </c>
      <c r="C64" s="310"/>
      <c r="D64" s="310"/>
      <c r="E64" s="310"/>
      <c r="F64" s="311"/>
      <c r="G64" s="65" t="s">
        <v>608</v>
      </c>
      <c r="H64" s="9" t="s">
        <v>703</v>
      </c>
      <c r="I64" s="61" t="s">
        <v>0</v>
      </c>
      <c r="J64" s="62">
        <f>J65</f>
        <v>5208500</v>
      </c>
      <c r="K64" s="62"/>
      <c r="L64" s="62">
        <f>L65</f>
        <v>5208500</v>
      </c>
      <c r="M64" s="58"/>
    </row>
    <row r="65" spans="1:13" s="59" customFormat="1" ht="34.5" customHeight="1">
      <c r="A65" s="55"/>
      <c r="B65" s="307">
        <v>500</v>
      </c>
      <c r="C65" s="307"/>
      <c r="D65" s="307"/>
      <c r="E65" s="307"/>
      <c r="F65" s="308"/>
      <c r="G65" s="65" t="s">
        <v>4</v>
      </c>
      <c r="H65" s="9" t="s">
        <v>0</v>
      </c>
      <c r="I65" s="61">
        <v>600</v>
      </c>
      <c r="J65" s="62">
        <v>5208500</v>
      </c>
      <c r="K65" s="62"/>
      <c r="L65" s="62">
        <v>5208500</v>
      </c>
      <c r="M65" s="58"/>
    </row>
    <row r="66" spans="1:13" ht="50.25" customHeight="1" hidden="1">
      <c r="A66" s="10"/>
      <c r="B66" s="26"/>
      <c r="C66" s="26"/>
      <c r="D66" s="26"/>
      <c r="E66" s="26"/>
      <c r="F66" s="27"/>
      <c r="G66" s="65" t="s">
        <v>270</v>
      </c>
      <c r="H66" s="230" t="s">
        <v>282</v>
      </c>
      <c r="I66" s="61"/>
      <c r="J66" s="62">
        <f>J67</f>
        <v>1948317</v>
      </c>
      <c r="K66" s="62"/>
      <c r="L66" s="62">
        <f>L67</f>
        <v>1948317</v>
      </c>
      <c r="M66" s="42"/>
    </row>
    <row r="67" spans="1:13" ht="34.5" customHeight="1" hidden="1">
      <c r="A67" s="10"/>
      <c r="B67" s="26"/>
      <c r="C67" s="26"/>
      <c r="D67" s="26"/>
      <c r="E67" s="26"/>
      <c r="F67" s="27"/>
      <c r="G67" s="65" t="s">
        <v>4</v>
      </c>
      <c r="H67" s="9"/>
      <c r="I67" s="61">
        <v>600</v>
      </c>
      <c r="J67" s="62">
        <v>1948317</v>
      </c>
      <c r="K67" s="62"/>
      <c r="L67" s="62">
        <v>1948317</v>
      </c>
      <c r="M67" s="42"/>
    </row>
    <row r="68" spans="1:13" ht="30.75" hidden="1">
      <c r="A68" s="10"/>
      <c r="B68" s="268" t="s">
        <v>81</v>
      </c>
      <c r="C68" s="268"/>
      <c r="D68" s="268"/>
      <c r="E68" s="268"/>
      <c r="F68" s="269"/>
      <c r="G68" s="65" t="s">
        <v>140</v>
      </c>
      <c r="H68" s="9" t="s">
        <v>80</v>
      </c>
      <c r="I68" s="61" t="s">
        <v>0</v>
      </c>
      <c r="J68" s="62">
        <f>J69</f>
        <v>7304000</v>
      </c>
      <c r="K68" s="62"/>
      <c r="L68" s="62">
        <f>L69</f>
        <v>7304000</v>
      </c>
      <c r="M68" s="42"/>
    </row>
    <row r="69" spans="1:13" ht="30" customHeight="1" hidden="1">
      <c r="A69" s="10"/>
      <c r="B69" s="270">
        <v>500</v>
      </c>
      <c r="C69" s="270"/>
      <c r="D69" s="270"/>
      <c r="E69" s="270"/>
      <c r="F69" s="271"/>
      <c r="G69" s="65" t="s">
        <v>4</v>
      </c>
      <c r="H69" s="9" t="s">
        <v>0</v>
      </c>
      <c r="I69" s="61">
        <v>600</v>
      </c>
      <c r="J69" s="62">
        <v>7304000</v>
      </c>
      <c r="K69" s="62"/>
      <c r="L69" s="62">
        <v>7304000</v>
      </c>
      <c r="M69" s="42"/>
    </row>
    <row r="70" spans="1:13" ht="1.5" customHeight="1" hidden="1">
      <c r="A70" s="10"/>
      <c r="B70" s="26"/>
      <c r="C70" s="26"/>
      <c r="D70" s="26"/>
      <c r="E70" s="26"/>
      <c r="F70" s="27"/>
      <c r="G70" s="81"/>
      <c r="H70" s="236"/>
      <c r="I70" s="163"/>
      <c r="J70" s="164"/>
      <c r="K70" s="164"/>
      <c r="L70" s="164"/>
      <c r="M70" s="42"/>
    </row>
    <row r="71" spans="1:13" ht="48" customHeight="1" hidden="1">
      <c r="A71" s="10"/>
      <c r="B71" s="26"/>
      <c r="C71" s="26"/>
      <c r="D71" s="26"/>
      <c r="E71" s="26"/>
      <c r="F71" s="27"/>
      <c r="G71" s="65"/>
      <c r="H71" s="231"/>
      <c r="I71" s="61"/>
      <c r="J71" s="62"/>
      <c r="K71" s="62"/>
      <c r="L71" s="62"/>
      <c r="M71" s="42"/>
    </row>
    <row r="72" spans="1:13" ht="52.5" customHeight="1" hidden="1">
      <c r="A72" s="10"/>
      <c r="B72" s="26"/>
      <c r="C72" s="26"/>
      <c r="D72" s="26"/>
      <c r="E72" s="26"/>
      <c r="F72" s="27"/>
      <c r="G72" s="65"/>
      <c r="H72" s="231"/>
      <c r="I72" s="61"/>
      <c r="J72" s="62"/>
      <c r="K72" s="62"/>
      <c r="L72" s="62"/>
      <c r="M72" s="42"/>
    </row>
    <row r="73" spans="1:13" ht="52.5" customHeight="1" hidden="1">
      <c r="A73" s="10"/>
      <c r="B73" s="26"/>
      <c r="C73" s="26"/>
      <c r="D73" s="26"/>
      <c r="E73" s="26"/>
      <c r="F73" s="27"/>
      <c r="G73" s="65" t="s">
        <v>312</v>
      </c>
      <c r="H73" s="231" t="s">
        <v>313</v>
      </c>
      <c r="I73" s="61"/>
      <c r="J73" s="62">
        <f>J74</f>
        <v>101432</v>
      </c>
      <c r="K73" s="62"/>
      <c r="L73" s="62">
        <f>L74</f>
        <v>101432</v>
      </c>
      <c r="M73" s="42"/>
    </row>
    <row r="74" spans="1:13" ht="36.75" customHeight="1" hidden="1">
      <c r="A74" s="10"/>
      <c r="B74" s="26"/>
      <c r="C74" s="26"/>
      <c r="D74" s="26"/>
      <c r="E74" s="26"/>
      <c r="F74" s="27"/>
      <c r="G74" s="65" t="s">
        <v>4</v>
      </c>
      <c r="H74" s="231"/>
      <c r="I74" s="61">
        <v>600</v>
      </c>
      <c r="J74" s="62">
        <v>101432</v>
      </c>
      <c r="K74" s="62"/>
      <c r="L74" s="62">
        <v>101432</v>
      </c>
      <c r="M74" s="42"/>
    </row>
    <row r="75" spans="1:13" ht="48" customHeight="1" hidden="1">
      <c r="A75" s="10"/>
      <c r="B75" s="26"/>
      <c r="C75" s="26"/>
      <c r="D75" s="26"/>
      <c r="E75" s="26"/>
      <c r="F75" s="27"/>
      <c r="G75" s="81" t="s">
        <v>266</v>
      </c>
      <c r="H75" s="231" t="s">
        <v>335</v>
      </c>
      <c r="I75" s="163"/>
      <c r="J75" s="164">
        <f>J76</f>
        <v>0</v>
      </c>
      <c r="K75" s="164"/>
      <c r="L75" s="164">
        <f>L76</f>
        <v>0</v>
      </c>
      <c r="M75" s="42"/>
    </row>
    <row r="76" spans="1:13" ht="48.75" customHeight="1" hidden="1">
      <c r="A76" s="10"/>
      <c r="B76" s="26"/>
      <c r="C76" s="26"/>
      <c r="D76" s="26"/>
      <c r="E76" s="26"/>
      <c r="F76" s="27"/>
      <c r="G76" s="65" t="s">
        <v>267</v>
      </c>
      <c r="H76" s="231" t="s">
        <v>336</v>
      </c>
      <c r="I76" s="61"/>
      <c r="J76" s="62">
        <f>J77</f>
        <v>0</v>
      </c>
      <c r="K76" s="62"/>
      <c r="L76" s="62">
        <f>L77</f>
        <v>0</v>
      </c>
      <c r="M76" s="42"/>
    </row>
    <row r="77" spans="1:13" ht="18" customHeight="1" hidden="1">
      <c r="A77" s="10"/>
      <c r="B77" s="26"/>
      <c r="C77" s="26"/>
      <c r="D77" s="26"/>
      <c r="E77" s="26"/>
      <c r="F77" s="27"/>
      <c r="G77" s="65" t="s">
        <v>1</v>
      </c>
      <c r="H77" s="231"/>
      <c r="I77" s="61">
        <v>800</v>
      </c>
      <c r="J77" s="62">
        <v>0</v>
      </c>
      <c r="K77" s="62"/>
      <c r="L77" s="62">
        <v>0</v>
      </c>
      <c r="M77" s="42"/>
    </row>
    <row r="78" spans="1:13" ht="53.25" customHeight="1">
      <c r="A78" s="10"/>
      <c r="B78" s="26"/>
      <c r="C78" s="26"/>
      <c r="D78" s="26"/>
      <c r="E78" s="26"/>
      <c r="F78" s="27"/>
      <c r="G78" s="81" t="s">
        <v>573</v>
      </c>
      <c r="H78" s="4" t="s">
        <v>350</v>
      </c>
      <c r="I78" s="61" t="s">
        <v>0</v>
      </c>
      <c r="J78" s="164">
        <f>J79+J142+J155</f>
        <v>120506279</v>
      </c>
      <c r="K78" s="62">
        <f>K79+K142+K155</f>
        <v>804154</v>
      </c>
      <c r="L78" s="164">
        <f>L79+L142+L155</f>
        <v>121310433</v>
      </c>
      <c r="M78" s="42"/>
    </row>
    <row r="79" spans="1:13" ht="53.25" customHeight="1">
      <c r="A79" s="10"/>
      <c r="B79" s="26"/>
      <c r="C79" s="26"/>
      <c r="D79" s="26"/>
      <c r="E79" s="26"/>
      <c r="F79" s="27"/>
      <c r="G79" s="81" t="s">
        <v>574</v>
      </c>
      <c r="H79" s="4" t="s">
        <v>351</v>
      </c>
      <c r="I79" s="61"/>
      <c r="J79" s="164">
        <f>J80+J136+J139</f>
        <v>120283279</v>
      </c>
      <c r="K79" s="62">
        <f>K80+K136+K139</f>
        <v>804154</v>
      </c>
      <c r="L79" s="164">
        <f>L80+L136+L139</f>
        <v>121087433</v>
      </c>
      <c r="M79" s="42"/>
    </row>
    <row r="80" spans="1:13" ht="69" customHeight="1">
      <c r="A80" s="10"/>
      <c r="B80" s="26"/>
      <c r="C80" s="26"/>
      <c r="D80" s="26"/>
      <c r="E80" s="26"/>
      <c r="F80" s="27"/>
      <c r="G80" s="82" t="s">
        <v>407</v>
      </c>
      <c r="H80" s="223" t="s">
        <v>352</v>
      </c>
      <c r="I80" s="61"/>
      <c r="J80" s="62">
        <f>J83+J86+J89+J92+J94+J97+J104+J106+J108+J111+J114+J117+J120+J127+J100+J130+J132+J134+J102</f>
        <v>67268344</v>
      </c>
      <c r="K80" s="62">
        <f>K83+K86+K89+K92+K94+K97+K104+K106+K108+K111+K114+K117+K120+K127+K100+K130+K132+K134+K102</f>
        <v>0</v>
      </c>
      <c r="L80" s="62">
        <f>L83+L86+L89+L92+L94+L97+L104+L106+L108+L111+L114+L117+L120+L127+L100+L130+L132+L134+L102</f>
        <v>67268344</v>
      </c>
      <c r="M80" s="42"/>
    </row>
    <row r="81" spans="1:13" s="64" customFormat="1" ht="61.5" hidden="1">
      <c r="A81" s="60"/>
      <c r="B81" s="316" t="s">
        <v>79</v>
      </c>
      <c r="C81" s="316"/>
      <c r="D81" s="316"/>
      <c r="E81" s="316"/>
      <c r="F81" s="317"/>
      <c r="G81" s="65" t="s">
        <v>259</v>
      </c>
      <c r="H81" s="230" t="s">
        <v>262</v>
      </c>
      <c r="I81" s="61"/>
      <c r="J81" s="62">
        <f>J82</f>
        <v>0</v>
      </c>
      <c r="K81" s="62"/>
      <c r="L81" s="62">
        <f>L82</f>
        <v>0</v>
      </c>
      <c r="M81" s="63"/>
    </row>
    <row r="82" spans="1:13" ht="21" customHeight="1" hidden="1">
      <c r="A82" s="10"/>
      <c r="B82" s="18"/>
      <c r="C82" s="18"/>
      <c r="D82" s="18"/>
      <c r="E82" s="18"/>
      <c r="F82" s="19"/>
      <c r="G82" s="65" t="s">
        <v>5</v>
      </c>
      <c r="H82" s="9"/>
      <c r="I82" s="61">
        <v>300</v>
      </c>
      <c r="J82" s="62"/>
      <c r="K82" s="62"/>
      <c r="L82" s="62"/>
      <c r="M82" s="42"/>
    </row>
    <row r="83" spans="1:13" s="97" customFormat="1" ht="84" customHeight="1">
      <c r="A83" s="93"/>
      <c r="B83" s="98"/>
      <c r="C83" s="98"/>
      <c r="D83" s="98"/>
      <c r="E83" s="98"/>
      <c r="F83" s="99"/>
      <c r="G83" s="65" t="s">
        <v>609</v>
      </c>
      <c r="H83" s="9" t="s">
        <v>353</v>
      </c>
      <c r="I83" s="61"/>
      <c r="J83" s="62">
        <f>J84+J85</f>
        <v>109200</v>
      </c>
      <c r="K83" s="62"/>
      <c r="L83" s="62">
        <f>L84+L85</f>
        <v>109200</v>
      </c>
      <c r="M83" s="96"/>
    </row>
    <row r="84" spans="1:13" s="97" customFormat="1" ht="35.25" customHeight="1" hidden="1">
      <c r="A84" s="93"/>
      <c r="B84" s="98"/>
      <c r="C84" s="98"/>
      <c r="D84" s="98"/>
      <c r="E84" s="98"/>
      <c r="F84" s="99"/>
      <c r="G84" s="65" t="s">
        <v>243</v>
      </c>
      <c r="H84" s="9"/>
      <c r="I84" s="61">
        <v>200</v>
      </c>
      <c r="J84" s="62">
        <v>0</v>
      </c>
      <c r="K84" s="62"/>
      <c r="L84" s="62">
        <v>0</v>
      </c>
      <c r="M84" s="96"/>
    </row>
    <row r="85" spans="1:13" s="97" customFormat="1" ht="23.25" customHeight="1">
      <c r="A85" s="93"/>
      <c r="B85" s="98"/>
      <c r="C85" s="98"/>
      <c r="D85" s="98"/>
      <c r="E85" s="98"/>
      <c r="F85" s="99"/>
      <c r="G85" s="65" t="s">
        <v>5</v>
      </c>
      <c r="H85" s="9"/>
      <c r="I85" s="61">
        <v>300</v>
      </c>
      <c r="J85" s="62">
        <v>109200</v>
      </c>
      <c r="K85" s="62"/>
      <c r="L85" s="62">
        <v>109200</v>
      </c>
      <c r="M85" s="96"/>
    </row>
    <row r="86" spans="1:13" s="97" customFormat="1" ht="77.25" customHeight="1">
      <c r="A86" s="93"/>
      <c r="B86" s="98"/>
      <c r="C86" s="98"/>
      <c r="D86" s="98"/>
      <c r="E86" s="98"/>
      <c r="F86" s="99"/>
      <c r="G86" s="161" t="s">
        <v>610</v>
      </c>
      <c r="H86" s="9" t="s">
        <v>354</v>
      </c>
      <c r="I86" s="61" t="s">
        <v>0</v>
      </c>
      <c r="J86" s="62">
        <f>J88+J87</f>
        <v>1171000</v>
      </c>
      <c r="K86" s="62"/>
      <c r="L86" s="62">
        <f>L88+L87</f>
        <v>1171000</v>
      </c>
      <c r="M86" s="96"/>
    </row>
    <row r="87" spans="1:13" s="97" customFormat="1" ht="32.25" customHeight="1">
      <c r="A87" s="93"/>
      <c r="B87" s="98"/>
      <c r="C87" s="98"/>
      <c r="D87" s="98"/>
      <c r="E87" s="98"/>
      <c r="F87" s="99"/>
      <c r="G87" s="161" t="s">
        <v>640</v>
      </c>
      <c r="H87" s="9"/>
      <c r="I87" s="61">
        <v>200</v>
      </c>
      <c r="J87" s="62">
        <v>24000</v>
      </c>
      <c r="K87" s="62"/>
      <c r="L87" s="62">
        <v>24000</v>
      </c>
      <c r="M87" s="96"/>
    </row>
    <row r="88" spans="1:13" s="97" customFormat="1" ht="18" customHeight="1">
      <c r="A88" s="93"/>
      <c r="B88" s="320" t="s">
        <v>78</v>
      </c>
      <c r="C88" s="320"/>
      <c r="D88" s="320"/>
      <c r="E88" s="320"/>
      <c r="F88" s="321"/>
      <c r="G88" s="65" t="s">
        <v>5</v>
      </c>
      <c r="H88" s="9" t="s">
        <v>0</v>
      </c>
      <c r="I88" s="61">
        <v>300</v>
      </c>
      <c r="J88" s="62">
        <v>1147000</v>
      </c>
      <c r="K88" s="62"/>
      <c r="L88" s="62">
        <v>1147000</v>
      </c>
      <c r="M88" s="96"/>
    </row>
    <row r="89" spans="1:13" s="97" customFormat="1" ht="50.25" customHeight="1">
      <c r="A89" s="93"/>
      <c r="B89" s="100"/>
      <c r="C89" s="100"/>
      <c r="D89" s="100"/>
      <c r="E89" s="100"/>
      <c r="F89" s="101"/>
      <c r="G89" s="65" t="s">
        <v>141</v>
      </c>
      <c r="H89" s="9" t="s">
        <v>355</v>
      </c>
      <c r="I89" s="61" t="s">
        <v>0</v>
      </c>
      <c r="J89" s="62">
        <f>J91+J90</f>
        <v>5868000</v>
      </c>
      <c r="K89" s="62"/>
      <c r="L89" s="62">
        <f>L91+L90</f>
        <v>5868000</v>
      </c>
      <c r="M89" s="96"/>
    </row>
    <row r="90" spans="1:13" s="97" customFormat="1" ht="33" customHeight="1">
      <c r="A90" s="93"/>
      <c r="B90" s="272">
        <v>500</v>
      </c>
      <c r="C90" s="272"/>
      <c r="D90" s="272"/>
      <c r="E90" s="272"/>
      <c r="F90" s="273"/>
      <c r="G90" s="161" t="s">
        <v>640</v>
      </c>
      <c r="H90" s="9"/>
      <c r="I90" s="61">
        <v>200</v>
      </c>
      <c r="J90" s="62">
        <v>87000</v>
      </c>
      <c r="K90" s="62"/>
      <c r="L90" s="62">
        <v>87000</v>
      </c>
      <c r="M90" s="96"/>
    </row>
    <row r="91" spans="1:13" s="97" customFormat="1" ht="15.75" customHeight="1">
      <c r="A91" s="93"/>
      <c r="B91" s="299" t="s">
        <v>77</v>
      </c>
      <c r="C91" s="299"/>
      <c r="D91" s="299"/>
      <c r="E91" s="299"/>
      <c r="F91" s="300"/>
      <c r="G91" s="65" t="s">
        <v>5</v>
      </c>
      <c r="H91" s="9" t="s">
        <v>0</v>
      </c>
      <c r="I91" s="61">
        <v>300</v>
      </c>
      <c r="J91" s="62">
        <v>5781000</v>
      </c>
      <c r="K91" s="62"/>
      <c r="L91" s="62">
        <v>5781000</v>
      </c>
      <c r="M91" s="96"/>
    </row>
    <row r="92" spans="1:13" s="97" customFormat="1" ht="81" customHeight="1">
      <c r="A92" s="93"/>
      <c r="B92" s="94"/>
      <c r="C92" s="94"/>
      <c r="D92" s="94"/>
      <c r="E92" s="94"/>
      <c r="F92" s="95"/>
      <c r="G92" s="65" t="s">
        <v>142</v>
      </c>
      <c r="H92" s="9" t="s">
        <v>356</v>
      </c>
      <c r="I92" s="61" t="s">
        <v>0</v>
      </c>
      <c r="J92" s="62">
        <f>J93</f>
        <v>308000</v>
      </c>
      <c r="K92" s="62"/>
      <c r="L92" s="62">
        <f>L93</f>
        <v>308000</v>
      </c>
      <c r="M92" s="96"/>
    </row>
    <row r="93" spans="1:13" s="97" customFormat="1" ht="18" customHeight="1">
      <c r="A93" s="93"/>
      <c r="B93" s="272">
        <v>500</v>
      </c>
      <c r="C93" s="272"/>
      <c r="D93" s="272"/>
      <c r="E93" s="272"/>
      <c r="F93" s="273"/>
      <c r="G93" s="65" t="s">
        <v>5</v>
      </c>
      <c r="H93" s="9" t="s">
        <v>0</v>
      </c>
      <c r="I93" s="61">
        <v>300</v>
      </c>
      <c r="J93" s="62">
        <v>308000</v>
      </c>
      <c r="K93" s="62"/>
      <c r="L93" s="62">
        <v>308000</v>
      </c>
      <c r="M93" s="96"/>
    </row>
    <row r="94" spans="1:13" s="97" customFormat="1" ht="127.5" customHeight="1">
      <c r="A94" s="93"/>
      <c r="B94" s="299" t="s">
        <v>76</v>
      </c>
      <c r="C94" s="299"/>
      <c r="D94" s="299"/>
      <c r="E94" s="299"/>
      <c r="F94" s="300"/>
      <c r="G94" s="65" t="s">
        <v>611</v>
      </c>
      <c r="H94" s="9" t="s">
        <v>357</v>
      </c>
      <c r="I94" s="61" t="s">
        <v>0</v>
      </c>
      <c r="J94" s="62">
        <f>J96+J95</f>
        <v>4835000</v>
      </c>
      <c r="K94" s="62"/>
      <c r="L94" s="62">
        <f>L96+L95</f>
        <v>4835000</v>
      </c>
      <c r="M94" s="96"/>
    </row>
    <row r="95" spans="1:13" s="97" customFormat="1" ht="38.25" customHeight="1">
      <c r="A95" s="93"/>
      <c r="B95" s="272">
        <v>500</v>
      </c>
      <c r="C95" s="272"/>
      <c r="D95" s="272"/>
      <c r="E95" s="272"/>
      <c r="F95" s="273"/>
      <c r="G95" s="65" t="s">
        <v>640</v>
      </c>
      <c r="H95" s="9"/>
      <c r="I95" s="61">
        <v>200</v>
      </c>
      <c r="J95" s="62">
        <v>25000</v>
      </c>
      <c r="K95" s="62"/>
      <c r="L95" s="62">
        <v>25000</v>
      </c>
      <c r="M95" s="96"/>
    </row>
    <row r="96" spans="1:13" s="97" customFormat="1" ht="21.75" customHeight="1">
      <c r="A96" s="93"/>
      <c r="B96" s="299" t="s">
        <v>75</v>
      </c>
      <c r="C96" s="299"/>
      <c r="D96" s="299"/>
      <c r="E96" s="299"/>
      <c r="F96" s="300"/>
      <c r="G96" s="65" t="s">
        <v>5</v>
      </c>
      <c r="H96" s="9" t="s">
        <v>0</v>
      </c>
      <c r="I96" s="61">
        <v>300</v>
      </c>
      <c r="J96" s="62">
        <v>4810000</v>
      </c>
      <c r="K96" s="62"/>
      <c r="L96" s="62">
        <v>4810000</v>
      </c>
      <c r="M96" s="96"/>
    </row>
    <row r="97" spans="1:13" s="97" customFormat="1" ht="77.25">
      <c r="A97" s="93"/>
      <c r="B97" s="94"/>
      <c r="C97" s="94"/>
      <c r="D97" s="94"/>
      <c r="E97" s="94"/>
      <c r="F97" s="95"/>
      <c r="G97" s="65" t="s">
        <v>612</v>
      </c>
      <c r="H97" s="9" t="s">
        <v>358</v>
      </c>
      <c r="I97" s="61" t="s">
        <v>0</v>
      </c>
      <c r="J97" s="62">
        <f>J99+J98</f>
        <v>505000</v>
      </c>
      <c r="K97" s="62"/>
      <c r="L97" s="62">
        <f>L99+L98</f>
        <v>505000</v>
      </c>
      <c r="M97" s="96"/>
    </row>
    <row r="98" spans="1:13" s="97" customFormat="1" ht="32.25" customHeight="1">
      <c r="A98" s="93"/>
      <c r="B98" s="272">
        <v>500</v>
      </c>
      <c r="C98" s="272"/>
      <c r="D98" s="272"/>
      <c r="E98" s="272"/>
      <c r="F98" s="273"/>
      <c r="G98" s="65" t="s">
        <v>640</v>
      </c>
      <c r="H98" s="9"/>
      <c r="I98" s="61">
        <v>200</v>
      </c>
      <c r="J98" s="62">
        <v>5000</v>
      </c>
      <c r="K98" s="62"/>
      <c r="L98" s="62">
        <v>5000</v>
      </c>
      <c r="M98" s="96"/>
    </row>
    <row r="99" spans="1:13" s="97" customFormat="1" ht="16.5" customHeight="1">
      <c r="A99" s="93"/>
      <c r="B99" s="299" t="s">
        <v>74</v>
      </c>
      <c r="C99" s="299"/>
      <c r="D99" s="299"/>
      <c r="E99" s="299"/>
      <c r="F99" s="300"/>
      <c r="G99" s="65" t="s">
        <v>5</v>
      </c>
      <c r="H99" s="9" t="s">
        <v>0</v>
      </c>
      <c r="I99" s="61">
        <v>300</v>
      </c>
      <c r="J99" s="62">
        <v>500000</v>
      </c>
      <c r="K99" s="62"/>
      <c r="L99" s="62">
        <v>500000</v>
      </c>
      <c r="M99" s="96"/>
    </row>
    <row r="100" spans="1:13" ht="53.25" customHeight="1" hidden="1">
      <c r="A100" s="10"/>
      <c r="B100" s="26"/>
      <c r="C100" s="26"/>
      <c r="D100" s="26"/>
      <c r="E100" s="26"/>
      <c r="F100" s="27"/>
      <c r="G100" s="65" t="s">
        <v>524</v>
      </c>
      <c r="H100" s="9" t="s">
        <v>564</v>
      </c>
      <c r="I100" s="61"/>
      <c r="J100" s="62">
        <f>J101</f>
        <v>0</v>
      </c>
      <c r="K100" s="62"/>
      <c r="L100" s="62">
        <f>L101</f>
        <v>0</v>
      </c>
      <c r="M100" s="42"/>
    </row>
    <row r="101" spans="1:13" ht="16.5" customHeight="1" hidden="1">
      <c r="A101" s="10"/>
      <c r="B101" s="26"/>
      <c r="C101" s="26"/>
      <c r="D101" s="26"/>
      <c r="E101" s="26"/>
      <c r="F101" s="27"/>
      <c r="G101" s="65" t="s">
        <v>5</v>
      </c>
      <c r="H101" s="9"/>
      <c r="I101" s="61">
        <v>300</v>
      </c>
      <c r="J101" s="62"/>
      <c r="K101" s="62"/>
      <c r="L101" s="62"/>
      <c r="M101" s="42"/>
    </row>
    <row r="102" spans="1:13" ht="30.75" customHeight="1">
      <c r="A102" s="10"/>
      <c r="B102" s="26"/>
      <c r="C102" s="26"/>
      <c r="D102" s="26"/>
      <c r="E102" s="26"/>
      <c r="F102" s="27"/>
      <c r="G102" s="65" t="s">
        <v>664</v>
      </c>
      <c r="H102" s="9" t="s">
        <v>663</v>
      </c>
      <c r="I102" s="61"/>
      <c r="J102" s="62">
        <f>J103</f>
        <v>1233000</v>
      </c>
      <c r="K102" s="62">
        <f>K103</f>
        <v>0</v>
      </c>
      <c r="L102" s="62">
        <f>L103</f>
        <v>1233000</v>
      </c>
      <c r="M102" s="42"/>
    </row>
    <row r="103" spans="1:13" ht="16.5" customHeight="1">
      <c r="A103" s="10"/>
      <c r="B103" s="26"/>
      <c r="C103" s="26"/>
      <c r="D103" s="26"/>
      <c r="E103" s="26"/>
      <c r="F103" s="27"/>
      <c r="G103" s="65" t="s">
        <v>5</v>
      </c>
      <c r="H103" s="9" t="s">
        <v>0</v>
      </c>
      <c r="I103" s="61">
        <v>300</v>
      </c>
      <c r="J103" s="62">
        <v>1233000</v>
      </c>
      <c r="K103" s="62"/>
      <c r="L103" s="62">
        <f>J103+K103</f>
        <v>1233000</v>
      </c>
      <c r="M103" s="42"/>
    </row>
    <row r="104" spans="1:13" ht="32.25" customHeight="1">
      <c r="A104" s="10"/>
      <c r="B104" s="26"/>
      <c r="C104" s="26"/>
      <c r="D104" s="26"/>
      <c r="E104" s="26"/>
      <c r="F104" s="27"/>
      <c r="G104" s="65" t="s">
        <v>544</v>
      </c>
      <c r="H104" s="9" t="s">
        <v>359</v>
      </c>
      <c r="I104" s="61"/>
      <c r="J104" s="62">
        <f>J105</f>
        <v>1195000</v>
      </c>
      <c r="K104" s="62"/>
      <c r="L104" s="62">
        <f>L105</f>
        <v>1195000</v>
      </c>
      <c r="M104" s="42"/>
    </row>
    <row r="105" spans="1:13" ht="21" customHeight="1">
      <c r="A105" s="10"/>
      <c r="B105" s="270">
        <v>500</v>
      </c>
      <c r="C105" s="270"/>
      <c r="D105" s="270"/>
      <c r="E105" s="270"/>
      <c r="F105" s="271"/>
      <c r="G105" s="65" t="s">
        <v>5</v>
      </c>
      <c r="H105" s="230"/>
      <c r="I105" s="61">
        <v>300</v>
      </c>
      <c r="J105" s="62">
        <v>1195000</v>
      </c>
      <c r="K105" s="62"/>
      <c r="L105" s="62">
        <v>1195000</v>
      </c>
      <c r="M105" s="42"/>
    </row>
    <row r="106" spans="1:13" ht="36" customHeight="1">
      <c r="A106" s="10"/>
      <c r="B106" s="26"/>
      <c r="C106" s="26"/>
      <c r="D106" s="26"/>
      <c r="E106" s="26"/>
      <c r="F106" s="27"/>
      <c r="G106" s="65" t="s">
        <v>104</v>
      </c>
      <c r="H106" s="9" t="s">
        <v>360</v>
      </c>
      <c r="I106" s="61"/>
      <c r="J106" s="62">
        <f>J107</f>
        <v>90000</v>
      </c>
      <c r="K106" s="62"/>
      <c r="L106" s="62">
        <f>L107</f>
        <v>90000</v>
      </c>
      <c r="M106" s="43"/>
    </row>
    <row r="107" spans="1:13" ht="19.5" customHeight="1">
      <c r="A107" s="10"/>
      <c r="B107" s="26"/>
      <c r="C107" s="26"/>
      <c r="D107" s="26"/>
      <c r="E107" s="26"/>
      <c r="F107" s="27"/>
      <c r="G107" s="65" t="s">
        <v>5</v>
      </c>
      <c r="H107" s="237"/>
      <c r="I107" s="61">
        <v>300</v>
      </c>
      <c r="J107" s="62">
        <v>90000</v>
      </c>
      <c r="K107" s="62"/>
      <c r="L107" s="62">
        <v>90000</v>
      </c>
      <c r="M107" s="43"/>
    </row>
    <row r="108" spans="1:13" s="97" customFormat="1" ht="30.75">
      <c r="A108" s="93"/>
      <c r="B108" s="94"/>
      <c r="C108" s="94"/>
      <c r="D108" s="94"/>
      <c r="E108" s="94"/>
      <c r="F108" s="95"/>
      <c r="G108" s="65" t="s">
        <v>136</v>
      </c>
      <c r="H108" s="9" t="s">
        <v>704</v>
      </c>
      <c r="I108" s="61" t="s">
        <v>0</v>
      </c>
      <c r="J108" s="62">
        <f>J110+J109</f>
        <v>6829000</v>
      </c>
      <c r="K108" s="62"/>
      <c r="L108" s="62">
        <f>L110+L109</f>
        <v>6829000</v>
      </c>
      <c r="M108" s="104"/>
    </row>
    <row r="109" spans="1:13" s="97" customFormat="1" ht="37.5" customHeight="1">
      <c r="A109" s="93"/>
      <c r="B109" s="94"/>
      <c r="C109" s="94"/>
      <c r="D109" s="94"/>
      <c r="E109" s="94"/>
      <c r="F109" s="95"/>
      <c r="G109" s="65" t="s">
        <v>243</v>
      </c>
      <c r="H109" s="9"/>
      <c r="I109" s="61">
        <v>200</v>
      </c>
      <c r="J109" s="62">
        <v>145000</v>
      </c>
      <c r="K109" s="62"/>
      <c r="L109" s="62">
        <v>145000</v>
      </c>
      <c r="M109" s="104"/>
    </row>
    <row r="110" spans="1:13" s="97" customFormat="1" ht="18" customHeight="1">
      <c r="A110" s="93"/>
      <c r="B110" s="299" t="s">
        <v>73</v>
      </c>
      <c r="C110" s="299"/>
      <c r="D110" s="299"/>
      <c r="E110" s="299"/>
      <c r="F110" s="300"/>
      <c r="G110" s="65" t="s">
        <v>5</v>
      </c>
      <c r="H110" s="9" t="s">
        <v>0</v>
      </c>
      <c r="I110" s="61">
        <v>300</v>
      </c>
      <c r="J110" s="62">
        <v>6684000</v>
      </c>
      <c r="K110" s="62"/>
      <c r="L110" s="62">
        <v>6684000</v>
      </c>
      <c r="M110" s="96"/>
    </row>
    <row r="111" spans="1:13" s="97" customFormat="1" ht="50.25" customHeight="1">
      <c r="A111" s="93"/>
      <c r="B111" s="94"/>
      <c r="C111" s="94"/>
      <c r="D111" s="94"/>
      <c r="E111" s="94"/>
      <c r="F111" s="95"/>
      <c r="G111" s="65" t="s">
        <v>143</v>
      </c>
      <c r="H111" s="9" t="s">
        <v>705</v>
      </c>
      <c r="I111" s="61" t="s">
        <v>0</v>
      </c>
      <c r="J111" s="62">
        <f>J113+J112</f>
        <v>8148000</v>
      </c>
      <c r="K111" s="62"/>
      <c r="L111" s="62">
        <f>L113+L112</f>
        <v>8148000</v>
      </c>
      <c r="M111" s="96"/>
    </row>
    <row r="112" spans="1:13" s="97" customFormat="1" ht="36" customHeight="1">
      <c r="A112" s="93"/>
      <c r="B112" s="272">
        <v>500</v>
      </c>
      <c r="C112" s="272"/>
      <c r="D112" s="272"/>
      <c r="E112" s="272"/>
      <c r="F112" s="273"/>
      <c r="G112" s="65" t="s">
        <v>640</v>
      </c>
      <c r="H112" s="9"/>
      <c r="I112" s="61">
        <v>200</v>
      </c>
      <c r="J112" s="62">
        <v>148000</v>
      </c>
      <c r="K112" s="62"/>
      <c r="L112" s="62">
        <v>148000</v>
      </c>
      <c r="M112" s="96"/>
    </row>
    <row r="113" spans="1:13" s="97" customFormat="1" ht="15">
      <c r="A113" s="93"/>
      <c r="B113" s="299" t="s">
        <v>72</v>
      </c>
      <c r="C113" s="299"/>
      <c r="D113" s="299"/>
      <c r="E113" s="299"/>
      <c r="F113" s="300"/>
      <c r="G113" s="65" t="s">
        <v>5</v>
      </c>
      <c r="H113" s="9" t="s">
        <v>0</v>
      </c>
      <c r="I113" s="61">
        <v>300</v>
      </c>
      <c r="J113" s="62">
        <v>8000000</v>
      </c>
      <c r="K113" s="62"/>
      <c r="L113" s="62">
        <v>8000000</v>
      </c>
      <c r="M113" s="96"/>
    </row>
    <row r="114" spans="1:13" s="97" customFormat="1" ht="55.5" customHeight="1">
      <c r="A114" s="93"/>
      <c r="B114" s="94"/>
      <c r="C114" s="94"/>
      <c r="D114" s="94"/>
      <c r="E114" s="94"/>
      <c r="F114" s="95"/>
      <c r="G114" s="65" t="s">
        <v>613</v>
      </c>
      <c r="H114" s="9" t="s">
        <v>361</v>
      </c>
      <c r="I114" s="61" t="s">
        <v>0</v>
      </c>
      <c r="J114" s="62">
        <f>J116+J115</f>
        <v>9244000</v>
      </c>
      <c r="K114" s="62"/>
      <c r="L114" s="62">
        <f>L116+L115</f>
        <v>9244000</v>
      </c>
      <c r="M114" s="96"/>
    </row>
    <row r="115" spans="1:13" s="97" customFormat="1" ht="36" customHeight="1" hidden="1">
      <c r="A115" s="93"/>
      <c r="B115" s="272">
        <v>500</v>
      </c>
      <c r="C115" s="272"/>
      <c r="D115" s="272"/>
      <c r="E115" s="272"/>
      <c r="F115" s="273"/>
      <c r="G115" s="65" t="s">
        <v>2</v>
      </c>
      <c r="H115" s="9"/>
      <c r="I115" s="61">
        <v>200</v>
      </c>
      <c r="J115" s="62"/>
      <c r="K115" s="62"/>
      <c r="L115" s="62"/>
      <c r="M115" s="96"/>
    </row>
    <row r="116" spans="1:13" s="97" customFormat="1" ht="19.5" customHeight="1">
      <c r="A116" s="93"/>
      <c r="B116" s="299" t="s">
        <v>71</v>
      </c>
      <c r="C116" s="299"/>
      <c r="D116" s="299"/>
      <c r="E116" s="299"/>
      <c r="F116" s="300"/>
      <c r="G116" s="65" t="s">
        <v>5</v>
      </c>
      <c r="H116" s="9" t="s">
        <v>0</v>
      </c>
      <c r="I116" s="61">
        <v>300</v>
      </c>
      <c r="J116" s="62">
        <v>9244000</v>
      </c>
      <c r="K116" s="62"/>
      <c r="L116" s="62">
        <v>9244000</v>
      </c>
      <c r="M116" s="96"/>
    </row>
    <row r="117" spans="1:13" s="97" customFormat="1" ht="65.25" customHeight="1">
      <c r="A117" s="93"/>
      <c r="B117" s="94"/>
      <c r="C117" s="94"/>
      <c r="D117" s="94"/>
      <c r="E117" s="94"/>
      <c r="F117" s="95"/>
      <c r="G117" s="65" t="s">
        <v>144</v>
      </c>
      <c r="H117" s="9" t="s">
        <v>742</v>
      </c>
      <c r="I117" s="61" t="s">
        <v>0</v>
      </c>
      <c r="J117" s="62">
        <f>J119+J118</f>
        <v>15386000</v>
      </c>
      <c r="K117" s="62"/>
      <c r="L117" s="62">
        <f>L119+L118</f>
        <v>15386000</v>
      </c>
      <c r="M117" s="96"/>
    </row>
    <row r="118" spans="1:13" s="97" customFormat="1" ht="38.25" customHeight="1">
      <c r="A118" s="93"/>
      <c r="B118" s="272">
        <v>500</v>
      </c>
      <c r="C118" s="272"/>
      <c r="D118" s="272"/>
      <c r="E118" s="272"/>
      <c r="F118" s="273"/>
      <c r="G118" s="65" t="s">
        <v>640</v>
      </c>
      <c r="H118" s="9"/>
      <c r="I118" s="61">
        <v>200</v>
      </c>
      <c r="J118" s="62">
        <v>386000</v>
      </c>
      <c r="K118" s="62"/>
      <c r="L118" s="62">
        <v>386000</v>
      </c>
      <c r="M118" s="96"/>
    </row>
    <row r="119" spans="1:13" s="97" customFormat="1" ht="18.75" customHeight="1">
      <c r="A119" s="93"/>
      <c r="B119" s="299" t="s">
        <v>70</v>
      </c>
      <c r="C119" s="299"/>
      <c r="D119" s="299"/>
      <c r="E119" s="299"/>
      <c r="F119" s="300"/>
      <c r="G119" s="65" t="s">
        <v>5</v>
      </c>
      <c r="H119" s="9" t="s">
        <v>0</v>
      </c>
      <c r="I119" s="61">
        <v>300</v>
      </c>
      <c r="J119" s="62">
        <v>15000000</v>
      </c>
      <c r="K119" s="62"/>
      <c r="L119" s="62">
        <v>15000000</v>
      </c>
      <c r="M119" s="96"/>
    </row>
    <row r="120" spans="1:13" s="97" customFormat="1" ht="14.25" customHeight="1">
      <c r="A120" s="93"/>
      <c r="B120" s="299" t="s">
        <v>69</v>
      </c>
      <c r="C120" s="299"/>
      <c r="D120" s="299"/>
      <c r="E120" s="299"/>
      <c r="F120" s="300"/>
      <c r="G120" s="65" t="s">
        <v>146</v>
      </c>
      <c r="H120" s="9" t="s">
        <v>706</v>
      </c>
      <c r="I120" s="61" t="s">
        <v>0</v>
      </c>
      <c r="J120" s="62">
        <f>J122+J121</f>
        <v>4600000</v>
      </c>
      <c r="K120" s="62"/>
      <c r="L120" s="62">
        <f>L122+L121</f>
        <v>4600000</v>
      </c>
      <c r="M120" s="96"/>
    </row>
    <row r="121" spans="1:13" s="97" customFormat="1" ht="33" customHeight="1">
      <c r="A121" s="93"/>
      <c r="B121" s="272">
        <v>500</v>
      </c>
      <c r="C121" s="272"/>
      <c r="D121" s="272"/>
      <c r="E121" s="272"/>
      <c r="F121" s="273"/>
      <c r="G121" s="65" t="s">
        <v>640</v>
      </c>
      <c r="H121" s="9"/>
      <c r="I121" s="61">
        <v>200</v>
      </c>
      <c r="J121" s="62">
        <v>63000</v>
      </c>
      <c r="K121" s="62"/>
      <c r="L121" s="62">
        <v>63000</v>
      </c>
      <c r="M121" s="96"/>
    </row>
    <row r="122" spans="1:13" s="97" customFormat="1" ht="15.75" customHeight="1">
      <c r="A122" s="93"/>
      <c r="B122" s="299" t="s">
        <v>68</v>
      </c>
      <c r="C122" s="299"/>
      <c r="D122" s="299"/>
      <c r="E122" s="299"/>
      <c r="F122" s="300"/>
      <c r="G122" s="65" t="s">
        <v>5</v>
      </c>
      <c r="H122" s="9" t="s">
        <v>0</v>
      </c>
      <c r="I122" s="61">
        <v>300</v>
      </c>
      <c r="J122" s="62">
        <v>4537000</v>
      </c>
      <c r="K122" s="62"/>
      <c r="L122" s="62">
        <v>4537000</v>
      </c>
      <c r="M122" s="96"/>
    </row>
    <row r="123" spans="1:13" s="64" customFormat="1" ht="30.75" hidden="1">
      <c r="A123" s="60"/>
      <c r="B123" s="66"/>
      <c r="C123" s="66"/>
      <c r="D123" s="66"/>
      <c r="E123" s="66"/>
      <c r="F123" s="67"/>
      <c r="G123" s="65" t="s">
        <v>147</v>
      </c>
      <c r="H123" s="9" t="s">
        <v>66</v>
      </c>
      <c r="I123" s="61" t="s">
        <v>0</v>
      </c>
      <c r="J123" s="62">
        <f>J124</f>
        <v>0</v>
      </c>
      <c r="K123" s="62"/>
      <c r="L123" s="62">
        <f>L124</f>
        <v>0</v>
      </c>
      <c r="M123" s="63"/>
    </row>
    <row r="124" spans="1:13" ht="19.5" customHeight="1" hidden="1">
      <c r="A124" s="10"/>
      <c r="B124" s="270">
        <v>500</v>
      </c>
      <c r="C124" s="270"/>
      <c r="D124" s="270"/>
      <c r="E124" s="270"/>
      <c r="F124" s="271"/>
      <c r="G124" s="65" t="s">
        <v>5</v>
      </c>
      <c r="H124" s="9" t="s">
        <v>0</v>
      </c>
      <c r="I124" s="61">
        <v>300</v>
      </c>
      <c r="J124" s="62">
        <v>0</v>
      </c>
      <c r="K124" s="62"/>
      <c r="L124" s="62">
        <v>0</v>
      </c>
      <c r="M124" s="42"/>
    </row>
    <row r="125" spans="7:12" ht="12.75" hidden="1">
      <c r="G125" s="64"/>
      <c r="I125" s="64"/>
      <c r="J125" s="64"/>
      <c r="K125" s="217"/>
      <c r="L125" s="64"/>
    </row>
    <row r="126" spans="7:12" ht="12.75" hidden="1">
      <c r="G126" s="64"/>
      <c r="I126" s="64"/>
      <c r="J126" s="64"/>
      <c r="K126" s="217"/>
      <c r="L126" s="64"/>
    </row>
    <row r="127" spans="1:13" s="97" customFormat="1" ht="30.75">
      <c r="A127" s="93"/>
      <c r="B127" s="94"/>
      <c r="C127" s="94"/>
      <c r="D127" s="94"/>
      <c r="E127" s="94"/>
      <c r="F127" s="95"/>
      <c r="G127" s="65" t="s">
        <v>148</v>
      </c>
      <c r="H127" s="9" t="s">
        <v>707</v>
      </c>
      <c r="I127" s="61" t="s">
        <v>0</v>
      </c>
      <c r="J127" s="62">
        <f>J129+J128</f>
        <v>7500000</v>
      </c>
      <c r="K127" s="62"/>
      <c r="L127" s="62">
        <f>L129+L128</f>
        <v>7500000</v>
      </c>
      <c r="M127" s="96"/>
    </row>
    <row r="128" spans="1:13" s="97" customFormat="1" ht="33" customHeight="1">
      <c r="A128" s="93"/>
      <c r="B128" s="94"/>
      <c r="C128" s="94"/>
      <c r="D128" s="94"/>
      <c r="E128" s="94"/>
      <c r="F128" s="95"/>
      <c r="G128" s="65" t="s">
        <v>640</v>
      </c>
      <c r="H128" s="9"/>
      <c r="I128" s="61">
        <v>200</v>
      </c>
      <c r="J128" s="62">
        <v>60000</v>
      </c>
      <c r="K128" s="62"/>
      <c r="L128" s="62">
        <v>60000</v>
      </c>
      <c r="M128" s="96"/>
    </row>
    <row r="129" spans="1:13" s="97" customFormat="1" ht="20.25" customHeight="1">
      <c r="A129" s="93"/>
      <c r="B129" s="299" t="s">
        <v>65</v>
      </c>
      <c r="C129" s="299"/>
      <c r="D129" s="299"/>
      <c r="E129" s="299"/>
      <c r="F129" s="300"/>
      <c r="G129" s="65" t="s">
        <v>5</v>
      </c>
      <c r="H129" s="9" t="s">
        <v>0</v>
      </c>
      <c r="I129" s="61">
        <v>300</v>
      </c>
      <c r="J129" s="62">
        <v>7440000</v>
      </c>
      <c r="K129" s="62"/>
      <c r="L129" s="62">
        <v>7440000</v>
      </c>
      <c r="M129" s="96"/>
    </row>
    <row r="130" spans="1:13" s="97" customFormat="1" ht="51" customHeight="1">
      <c r="A130" s="93"/>
      <c r="B130" s="102"/>
      <c r="C130" s="102"/>
      <c r="D130" s="102"/>
      <c r="E130" s="102"/>
      <c r="F130" s="103"/>
      <c r="G130" s="65" t="s">
        <v>524</v>
      </c>
      <c r="H130" s="9" t="s">
        <v>567</v>
      </c>
      <c r="I130" s="61"/>
      <c r="J130" s="62">
        <f>SUM(J131)</f>
        <v>91430</v>
      </c>
      <c r="K130" s="62"/>
      <c r="L130" s="62">
        <f>SUM(L131)</f>
        <v>91430</v>
      </c>
      <c r="M130" s="96"/>
    </row>
    <row r="131" spans="1:13" s="97" customFormat="1" ht="20.25" customHeight="1">
      <c r="A131" s="93"/>
      <c r="B131" s="102"/>
      <c r="C131" s="102"/>
      <c r="D131" s="102"/>
      <c r="E131" s="102"/>
      <c r="F131" s="103"/>
      <c r="G131" s="65" t="s">
        <v>5</v>
      </c>
      <c r="H131" s="9"/>
      <c r="I131" s="61">
        <v>300</v>
      </c>
      <c r="J131" s="62">
        <v>91430</v>
      </c>
      <c r="K131" s="62"/>
      <c r="L131" s="62">
        <v>91430</v>
      </c>
      <c r="M131" s="96"/>
    </row>
    <row r="132" spans="1:13" s="97" customFormat="1" ht="66.75" customHeight="1">
      <c r="A132" s="93"/>
      <c r="B132" s="102"/>
      <c r="C132" s="102"/>
      <c r="D132" s="102"/>
      <c r="E132" s="102"/>
      <c r="F132" s="103"/>
      <c r="G132" s="65" t="s">
        <v>568</v>
      </c>
      <c r="H132" s="9" t="s">
        <v>708</v>
      </c>
      <c r="I132" s="61"/>
      <c r="J132" s="62">
        <f>SUM(J133)</f>
        <v>154000</v>
      </c>
      <c r="K132" s="62"/>
      <c r="L132" s="62">
        <f>SUM(L133)</f>
        <v>154000</v>
      </c>
      <c r="M132" s="96"/>
    </row>
    <row r="133" spans="1:13" s="97" customFormat="1" ht="37.5" customHeight="1">
      <c r="A133" s="93"/>
      <c r="B133" s="102"/>
      <c r="C133" s="102"/>
      <c r="D133" s="102"/>
      <c r="E133" s="102"/>
      <c r="F133" s="103"/>
      <c r="G133" s="65" t="s">
        <v>640</v>
      </c>
      <c r="H133" s="9"/>
      <c r="I133" s="61">
        <v>200</v>
      </c>
      <c r="J133" s="62">
        <v>154000</v>
      </c>
      <c r="K133" s="62"/>
      <c r="L133" s="62">
        <v>154000</v>
      </c>
      <c r="M133" s="96"/>
    </row>
    <row r="134" spans="1:13" s="97" customFormat="1" ht="69" customHeight="1">
      <c r="A134" s="93"/>
      <c r="B134" s="102"/>
      <c r="C134" s="102"/>
      <c r="D134" s="102"/>
      <c r="E134" s="102"/>
      <c r="F134" s="103"/>
      <c r="G134" s="65" t="s">
        <v>569</v>
      </c>
      <c r="H134" s="9" t="s">
        <v>709</v>
      </c>
      <c r="I134" s="61"/>
      <c r="J134" s="62">
        <f>SUM(J135)</f>
        <v>1714</v>
      </c>
      <c r="K134" s="62"/>
      <c r="L134" s="62">
        <f>SUM(L135)</f>
        <v>1714</v>
      </c>
      <c r="M134" s="96"/>
    </row>
    <row r="135" spans="1:13" s="97" customFormat="1" ht="33" customHeight="1">
      <c r="A135" s="93"/>
      <c r="B135" s="102"/>
      <c r="C135" s="102"/>
      <c r="D135" s="102"/>
      <c r="E135" s="102"/>
      <c r="F135" s="103"/>
      <c r="G135" s="65" t="s">
        <v>640</v>
      </c>
      <c r="H135" s="9"/>
      <c r="I135" s="61">
        <v>200</v>
      </c>
      <c r="J135" s="62">
        <v>1714</v>
      </c>
      <c r="K135" s="62"/>
      <c r="L135" s="62">
        <v>1714</v>
      </c>
      <c r="M135" s="96"/>
    </row>
    <row r="136" spans="1:13" ht="55.5" customHeight="1">
      <c r="A136" s="10"/>
      <c r="B136" s="26"/>
      <c r="C136" s="26"/>
      <c r="D136" s="26"/>
      <c r="E136" s="26"/>
      <c r="F136" s="27"/>
      <c r="G136" s="82" t="s">
        <v>363</v>
      </c>
      <c r="H136" s="223" t="s">
        <v>362</v>
      </c>
      <c r="I136" s="61"/>
      <c r="J136" s="62">
        <f>J137</f>
        <v>2353200</v>
      </c>
      <c r="K136" s="62"/>
      <c r="L136" s="62">
        <f>L137</f>
        <v>2353200</v>
      </c>
      <c r="M136" s="42"/>
    </row>
    <row r="137" spans="1:13" s="97" customFormat="1" ht="35.25" customHeight="1">
      <c r="A137" s="93"/>
      <c r="B137" s="107"/>
      <c r="C137" s="107"/>
      <c r="D137" s="107"/>
      <c r="E137" s="107"/>
      <c r="F137" s="108"/>
      <c r="G137" s="65" t="s">
        <v>614</v>
      </c>
      <c r="H137" s="9" t="s">
        <v>710</v>
      </c>
      <c r="I137" s="61"/>
      <c r="J137" s="62">
        <f>J138</f>
        <v>2353200</v>
      </c>
      <c r="K137" s="62"/>
      <c r="L137" s="62">
        <f>L138</f>
        <v>2353200</v>
      </c>
      <c r="M137" s="96"/>
    </row>
    <row r="138" spans="1:13" s="97" customFormat="1" ht="20.25" customHeight="1">
      <c r="A138" s="93"/>
      <c r="B138" s="107"/>
      <c r="C138" s="107"/>
      <c r="D138" s="107"/>
      <c r="E138" s="107"/>
      <c r="F138" s="108"/>
      <c r="G138" s="65" t="s">
        <v>5</v>
      </c>
      <c r="H138" s="9"/>
      <c r="I138" s="61">
        <v>300</v>
      </c>
      <c r="J138" s="62">
        <v>2353200</v>
      </c>
      <c r="K138" s="62"/>
      <c r="L138" s="62">
        <v>2353200</v>
      </c>
      <c r="M138" s="96"/>
    </row>
    <row r="139" spans="1:13" ht="33" customHeight="1">
      <c r="A139" s="10"/>
      <c r="B139" s="26"/>
      <c r="C139" s="26"/>
      <c r="D139" s="26"/>
      <c r="E139" s="26"/>
      <c r="F139" s="27"/>
      <c r="G139" s="82" t="s">
        <v>369</v>
      </c>
      <c r="H139" s="223" t="s">
        <v>537</v>
      </c>
      <c r="I139" s="61"/>
      <c r="J139" s="62">
        <f aca="true" t="shared" si="0" ref="J139:L140">J140</f>
        <v>50661735</v>
      </c>
      <c r="K139" s="62">
        <f t="shared" si="0"/>
        <v>804154</v>
      </c>
      <c r="L139" s="62">
        <f t="shared" si="0"/>
        <v>51465889</v>
      </c>
      <c r="M139" s="42"/>
    </row>
    <row r="140" spans="1:13" s="97" customFormat="1" ht="79.5" customHeight="1">
      <c r="A140" s="93"/>
      <c r="B140" s="94"/>
      <c r="C140" s="94"/>
      <c r="D140" s="94"/>
      <c r="E140" s="94"/>
      <c r="F140" s="95"/>
      <c r="G140" s="65" t="s">
        <v>615</v>
      </c>
      <c r="H140" s="9" t="s">
        <v>711</v>
      </c>
      <c r="I140" s="61"/>
      <c r="J140" s="62">
        <f t="shared" si="0"/>
        <v>50661735</v>
      </c>
      <c r="K140" s="62">
        <f t="shared" si="0"/>
        <v>804154</v>
      </c>
      <c r="L140" s="62">
        <f t="shared" si="0"/>
        <v>51465889</v>
      </c>
      <c r="M140" s="96"/>
    </row>
    <row r="141" spans="1:13" s="97" customFormat="1" ht="33.75" customHeight="1">
      <c r="A141" s="93"/>
      <c r="B141" s="94"/>
      <c r="C141" s="94"/>
      <c r="D141" s="94"/>
      <c r="E141" s="94"/>
      <c r="F141" s="95"/>
      <c r="G141" s="65" t="s">
        <v>4</v>
      </c>
      <c r="H141" s="9"/>
      <c r="I141" s="61">
        <v>600</v>
      </c>
      <c r="J141" s="62">
        <v>50661735</v>
      </c>
      <c r="K141" s="62">
        <v>804154</v>
      </c>
      <c r="L141" s="62">
        <f>J141+K141</f>
        <v>51465889</v>
      </c>
      <c r="M141" s="96"/>
    </row>
    <row r="142" spans="1:13" ht="65.25" customHeight="1">
      <c r="A142" s="10"/>
      <c r="B142" s="26"/>
      <c r="C142" s="26"/>
      <c r="D142" s="26"/>
      <c r="E142" s="26"/>
      <c r="F142" s="27"/>
      <c r="G142" s="81" t="s">
        <v>616</v>
      </c>
      <c r="H142" s="4" t="s">
        <v>364</v>
      </c>
      <c r="I142" s="61" t="s">
        <v>0</v>
      </c>
      <c r="J142" s="62">
        <f>J143+J146</f>
        <v>223000</v>
      </c>
      <c r="K142" s="62"/>
      <c r="L142" s="62">
        <f>L143+L146</f>
        <v>223000</v>
      </c>
      <c r="M142" s="42"/>
    </row>
    <row r="143" spans="1:13" ht="36" customHeight="1">
      <c r="A143" s="10"/>
      <c r="B143" s="26"/>
      <c r="C143" s="26"/>
      <c r="D143" s="26"/>
      <c r="E143" s="26"/>
      <c r="F143" s="27"/>
      <c r="G143" s="82" t="s">
        <v>538</v>
      </c>
      <c r="H143" s="223" t="s">
        <v>365</v>
      </c>
      <c r="I143" s="61"/>
      <c r="J143" s="62">
        <f>J144</f>
        <v>223000</v>
      </c>
      <c r="K143" s="62"/>
      <c r="L143" s="62">
        <f>L144</f>
        <v>223000</v>
      </c>
      <c r="M143" s="42"/>
    </row>
    <row r="144" spans="1:13" ht="70.5" customHeight="1">
      <c r="A144" s="10"/>
      <c r="B144" s="270">
        <v>500</v>
      </c>
      <c r="C144" s="270"/>
      <c r="D144" s="270"/>
      <c r="E144" s="270"/>
      <c r="F144" s="271"/>
      <c r="G144" s="161" t="s">
        <v>575</v>
      </c>
      <c r="H144" s="9" t="s">
        <v>366</v>
      </c>
      <c r="I144" s="61"/>
      <c r="J144" s="62">
        <f>J145</f>
        <v>223000</v>
      </c>
      <c r="K144" s="62"/>
      <c r="L144" s="62">
        <f>L145</f>
        <v>223000</v>
      </c>
      <c r="M144" s="42"/>
    </row>
    <row r="145" spans="1:13" ht="30" customHeight="1">
      <c r="A145" s="10"/>
      <c r="B145" s="309" t="s">
        <v>64</v>
      </c>
      <c r="C145" s="309"/>
      <c r="D145" s="309"/>
      <c r="E145" s="309"/>
      <c r="F145" s="292"/>
      <c r="G145" s="65" t="s">
        <v>4</v>
      </c>
      <c r="H145" s="238"/>
      <c r="I145" s="61">
        <v>600</v>
      </c>
      <c r="J145" s="62">
        <v>223000</v>
      </c>
      <c r="K145" s="62"/>
      <c r="L145" s="62">
        <v>223000</v>
      </c>
      <c r="M145" s="42"/>
    </row>
    <row r="146" spans="1:13" ht="36" customHeight="1" hidden="1">
      <c r="A146" s="10"/>
      <c r="B146" s="18"/>
      <c r="C146" s="18"/>
      <c r="D146" s="18"/>
      <c r="E146" s="18"/>
      <c r="F146" s="19"/>
      <c r="G146" s="82" t="s">
        <v>369</v>
      </c>
      <c r="H146" s="223" t="s">
        <v>367</v>
      </c>
      <c r="I146" s="61"/>
      <c r="J146" s="62">
        <f>J147</f>
        <v>0</v>
      </c>
      <c r="K146" s="62"/>
      <c r="L146" s="62">
        <f>L147</f>
        <v>0</v>
      </c>
      <c r="M146" s="42"/>
    </row>
    <row r="147" spans="1:13" ht="34.5" customHeight="1" hidden="1">
      <c r="A147" s="10"/>
      <c r="B147" s="18"/>
      <c r="C147" s="18"/>
      <c r="D147" s="18"/>
      <c r="E147" s="18"/>
      <c r="F147" s="19"/>
      <c r="G147" s="65" t="s">
        <v>145</v>
      </c>
      <c r="H147" s="9" t="s">
        <v>368</v>
      </c>
      <c r="I147" s="61"/>
      <c r="J147" s="62">
        <f>J148</f>
        <v>0</v>
      </c>
      <c r="K147" s="62"/>
      <c r="L147" s="62">
        <f>L148</f>
        <v>0</v>
      </c>
      <c r="M147" s="43"/>
    </row>
    <row r="148" spans="1:13" ht="34.5" customHeight="1" hidden="1">
      <c r="A148" s="10"/>
      <c r="B148" s="18"/>
      <c r="C148" s="18"/>
      <c r="D148" s="18"/>
      <c r="E148" s="18"/>
      <c r="F148" s="19"/>
      <c r="G148" s="65" t="s">
        <v>4</v>
      </c>
      <c r="H148" s="238"/>
      <c r="I148" s="61">
        <v>600</v>
      </c>
      <c r="J148" s="62"/>
      <c r="K148" s="62"/>
      <c r="L148" s="62"/>
      <c r="M148" s="43"/>
    </row>
    <row r="149" spans="1:13" ht="61.5" hidden="1">
      <c r="A149" s="10"/>
      <c r="B149" s="268" t="s">
        <v>67</v>
      </c>
      <c r="C149" s="268"/>
      <c r="D149" s="268"/>
      <c r="E149" s="268"/>
      <c r="F149" s="269"/>
      <c r="G149" s="65" t="s">
        <v>161</v>
      </c>
      <c r="H149" s="230" t="s">
        <v>244</v>
      </c>
      <c r="I149" s="61"/>
      <c r="J149" s="62">
        <f>J150</f>
        <v>1250000</v>
      </c>
      <c r="K149" s="62"/>
      <c r="L149" s="62">
        <f>L150</f>
        <v>1250000</v>
      </c>
      <c r="M149" s="42"/>
    </row>
    <row r="150" spans="1:13" ht="22.5" customHeight="1" hidden="1">
      <c r="A150" s="10"/>
      <c r="B150" s="270">
        <v>500</v>
      </c>
      <c r="C150" s="270"/>
      <c r="D150" s="270"/>
      <c r="E150" s="270"/>
      <c r="F150" s="271"/>
      <c r="G150" s="65" t="s">
        <v>5</v>
      </c>
      <c r="H150" s="9"/>
      <c r="I150" s="61">
        <v>300</v>
      </c>
      <c r="J150" s="62">
        <v>1250000</v>
      </c>
      <c r="K150" s="62"/>
      <c r="L150" s="62">
        <v>1250000</v>
      </c>
      <c r="M150" s="42"/>
    </row>
    <row r="151" spans="1:13" ht="34.5" customHeight="1" hidden="1">
      <c r="A151" s="10"/>
      <c r="B151" s="18"/>
      <c r="C151" s="18"/>
      <c r="D151" s="18"/>
      <c r="E151" s="18"/>
      <c r="F151" s="19"/>
      <c r="G151" s="65" t="s">
        <v>150</v>
      </c>
      <c r="H151" s="9" t="s">
        <v>62</v>
      </c>
      <c r="I151" s="61" t="s">
        <v>0</v>
      </c>
      <c r="J151" s="62">
        <f>J152</f>
        <v>50000</v>
      </c>
      <c r="K151" s="62"/>
      <c r="L151" s="62">
        <f>L152</f>
        <v>50000</v>
      </c>
      <c r="M151" s="43"/>
    </row>
    <row r="152" spans="1:13" ht="34.5" customHeight="1" hidden="1">
      <c r="A152" s="10"/>
      <c r="B152" s="18"/>
      <c r="C152" s="18"/>
      <c r="D152" s="18"/>
      <c r="E152" s="18"/>
      <c r="F152" s="19"/>
      <c r="G152" s="65" t="s">
        <v>4</v>
      </c>
      <c r="H152" s="9" t="s">
        <v>0</v>
      </c>
      <c r="I152" s="61">
        <v>600</v>
      </c>
      <c r="J152" s="62">
        <v>50000</v>
      </c>
      <c r="K152" s="62"/>
      <c r="L152" s="62">
        <v>50000</v>
      </c>
      <c r="M152" s="43"/>
    </row>
    <row r="153" spans="1:13" ht="33" customHeight="1" hidden="1">
      <c r="A153" s="10"/>
      <c r="B153" s="268" t="s">
        <v>63</v>
      </c>
      <c r="C153" s="268"/>
      <c r="D153" s="268"/>
      <c r="E153" s="268"/>
      <c r="F153" s="269"/>
      <c r="G153" s="65" t="s">
        <v>149</v>
      </c>
      <c r="H153" s="9" t="s">
        <v>61</v>
      </c>
      <c r="I153" s="61" t="s">
        <v>0</v>
      </c>
      <c r="J153" s="62">
        <f>J154</f>
        <v>0</v>
      </c>
      <c r="K153" s="62"/>
      <c r="L153" s="62">
        <f>L154</f>
        <v>0</v>
      </c>
      <c r="M153" s="42"/>
    </row>
    <row r="154" spans="1:13" ht="19.5" customHeight="1" hidden="1">
      <c r="A154" s="10"/>
      <c r="B154" s="270">
        <v>500</v>
      </c>
      <c r="C154" s="270"/>
      <c r="D154" s="270"/>
      <c r="E154" s="270"/>
      <c r="F154" s="271"/>
      <c r="G154" s="65" t="s">
        <v>4</v>
      </c>
      <c r="H154" s="9" t="s">
        <v>0</v>
      </c>
      <c r="I154" s="61">
        <v>600</v>
      </c>
      <c r="J154" s="62"/>
      <c r="K154" s="62"/>
      <c r="L154" s="62"/>
      <c r="M154" s="42"/>
    </row>
    <row r="155" spans="1:13" ht="49.5" customHeight="1">
      <c r="A155" s="10"/>
      <c r="B155" s="26"/>
      <c r="C155" s="26"/>
      <c r="D155" s="26"/>
      <c r="E155" s="26"/>
      <c r="F155" s="27"/>
      <c r="G155" s="81" t="s">
        <v>576</v>
      </c>
      <c r="H155" s="4" t="s">
        <v>370</v>
      </c>
      <c r="I155" s="61"/>
      <c r="J155" s="164">
        <f aca="true" t="shared" si="1" ref="J155:L156">J156</f>
        <v>0</v>
      </c>
      <c r="K155" s="164">
        <f t="shared" si="1"/>
        <v>0</v>
      </c>
      <c r="L155" s="164">
        <f t="shared" si="1"/>
        <v>0</v>
      </c>
      <c r="M155" s="42"/>
    </row>
    <row r="156" spans="1:13" ht="49.5" customHeight="1">
      <c r="A156" s="10"/>
      <c r="B156" s="26"/>
      <c r="C156" s="26"/>
      <c r="D156" s="26"/>
      <c r="E156" s="26"/>
      <c r="F156" s="27"/>
      <c r="G156" s="82" t="s">
        <v>372</v>
      </c>
      <c r="H156" s="223" t="s">
        <v>371</v>
      </c>
      <c r="I156" s="61"/>
      <c r="J156" s="62">
        <f t="shared" si="1"/>
        <v>0</v>
      </c>
      <c r="K156" s="62">
        <f t="shared" si="1"/>
        <v>0</v>
      </c>
      <c r="L156" s="62">
        <f t="shared" si="1"/>
        <v>0</v>
      </c>
      <c r="M156" s="42"/>
    </row>
    <row r="157" spans="1:13" ht="53.25" customHeight="1">
      <c r="A157" s="10"/>
      <c r="B157" s="26"/>
      <c r="C157" s="26"/>
      <c r="D157" s="26"/>
      <c r="E157" s="26"/>
      <c r="F157" s="27"/>
      <c r="G157" s="65" t="s">
        <v>577</v>
      </c>
      <c r="H157" s="9" t="s">
        <v>373</v>
      </c>
      <c r="I157" s="61"/>
      <c r="J157" s="62">
        <f>J158+J168</f>
        <v>0</v>
      </c>
      <c r="K157" s="62">
        <f>K158+K168</f>
        <v>0</v>
      </c>
      <c r="L157" s="62">
        <f>L158+L168</f>
        <v>0</v>
      </c>
      <c r="M157" s="42"/>
    </row>
    <row r="158" spans="1:13" ht="30.75" hidden="1">
      <c r="A158" s="10"/>
      <c r="B158" s="26"/>
      <c r="C158" s="26"/>
      <c r="D158" s="26"/>
      <c r="E158" s="26"/>
      <c r="F158" s="27"/>
      <c r="G158" s="65" t="s">
        <v>2</v>
      </c>
      <c r="H158" s="9"/>
      <c r="I158" s="61">
        <v>200</v>
      </c>
      <c r="J158" s="62">
        <v>0</v>
      </c>
      <c r="K158" s="62"/>
      <c r="L158" s="62">
        <v>0</v>
      </c>
      <c r="M158" s="42"/>
    </row>
    <row r="159" spans="1:13" s="72" customFormat="1" ht="30" hidden="1">
      <c r="A159" s="68"/>
      <c r="B159" s="69"/>
      <c r="C159" s="69"/>
      <c r="D159" s="69"/>
      <c r="E159" s="69"/>
      <c r="F159" s="70"/>
      <c r="G159" s="81" t="s">
        <v>337</v>
      </c>
      <c r="H159" s="9" t="s">
        <v>60</v>
      </c>
      <c r="I159" s="61"/>
      <c r="J159" s="164">
        <f>J160</f>
        <v>0</v>
      </c>
      <c r="K159" s="62"/>
      <c r="L159" s="164">
        <f>L160</f>
        <v>0</v>
      </c>
      <c r="M159" s="71"/>
    </row>
    <row r="160" spans="1:13" s="72" customFormat="1" ht="46.5" hidden="1">
      <c r="A160" s="68"/>
      <c r="B160" s="69"/>
      <c r="C160" s="69"/>
      <c r="D160" s="69"/>
      <c r="E160" s="69"/>
      <c r="F160" s="70"/>
      <c r="G160" s="65" t="s">
        <v>338</v>
      </c>
      <c r="H160" s="9" t="s">
        <v>119</v>
      </c>
      <c r="I160" s="61"/>
      <c r="J160" s="62">
        <f>J165</f>
        <v>0</v>
      </c>
      <c r="K160" s="62"/>
      <c r="L160" s="62">
        <f>L165</f>
        <v>0</v>
      </c>
      <c r="M160" s="71"/>
    </row>
    <row r="161" spans="1:13" ht="48.75" customHeight="1" hidden="1">
      <c r="A161" s="10"/>
      <c r="B161" s="26"/>
      <c r="C161" s="26"/>
      <c r="D161" s="26"/>
      <c r="E161" s="26"/>
      <c r="F161" s="27"/>
      <c r="G161" s="65" t="s">
        <v>315</v>
      </c>
      <c r="H161" s="239" t="s">
        <v>314</v>
      </c>
      <c r="I161" s="61"/>
      <c r="J161" s="62">
        <f>J162</f>
        <v>481000</v>
      </c>
      <c r="K161" s="62"/>
      <c r="L161" s="62">
        <f>L162</f>
        <v>481000</v>
      </c>
      <c r="M161" s="42"/>
    </row>
    <row r="162" spans="1:13" ht="37.5" customHeight="1" hidden="1">
      <c r="A162" s="10"/>
      <c r="B162" s="26"/>
      <c r="C162" s="26"/>
      <c r="D162" s="26"/>
      <c r="E162" s="26"/>
      <c r="F162" s="27"/>
      <c r="G162" s="65" t="s">
        <v>4</v>
      </c>
      <c r="H162" s="240"/>
      <c r="I162" s="61">
        <v>600</v>
      </c>
      <c r="J162" s="62">
        <v>481000</v>
      </c>
      <c r="K162" s="62"/>
      <c r="L162" s="62">
        <v>481000</v>
      </c>
      <c r="M162" s="42"/>
    </row>
    <row r="163" spans="1:13" ht="46.5" hidden="1">
      <c r="A163" s="10"/>
      <c r="B163" s="26"/>
      <c r="C163" s="26"/>
      <c r="D163" s="26"/>
      <c r="E163" s="26"/>
      <c r="F163" s="27"/>
      <c r="G163" s="65" t="s">
        <v>290</v>
      </c>
      <c r="H163" s="230" t="s">
        <v>133</v>
      </c>
      <c r="I163" s="61"/>
      <c r="J163" s="62">
        <f>J164</f>
        <v>18300</v>
      </c>
      <c r="K163" s="62"/>
      <c r="L163" s="62">
        <f>L164</f>
        <v>18300</v>
      </c>
      <c r="M163" s="42"/>
    </row>
    <row r="164" spans="1:13" ht="36" customHeight="1" hidden="1">
      <c r="A164" s="10"/>
      <c r="B164" s="26"/>
      <c r="C164" s="26"/>
      <c r="D164" s="26"/>
      <c r="E164" s="26"/>
      <c r="F164" s="27"/>
      <c r="G164" s="65" t="s">
        <v>4</v>
      </c>
      <c r="H164" s="9"/>
      <c r="I164" s="61">
        <v>600</v>
      </c>
      <c r="J164" s="62">
        <v>18300</v>
      </c>
      <c r="K164" s="62"/>
      <c r="L164" s="62">
        <v>18300</v>
      </c>
      <c r="M164" s="42"/>
    </row>
    <row r="165" spans="1:13" s="72" customFormat="1" ht="79.5" customHeight="1" hidden="1">
      <c r="A165" s="68"/>
      <c r="B165" s="69"/>
      <c r="C165" s="69"/>
      <c r="D165" s="69"/>
      <c r="E165" s="69"/>
      <c r="F165" s="70"/>
      <c r="G165" s="65" t="s">
        <v>319</v>
      </c>
      <c r="H165" s="230" t="s">
        <v>318</v>
      </c>
      <c r="I165" s="61"/>
      <c r="J165" s="62">
        <f>J166</f>
        <v>0</v>
      </c>
      <c r="K165" s="62"/>
      <c r="L165" s="62">
        <f>L166</f>
        <v>0</v>
      </c>
      <c r="M165" s="71"/>
    </row>
    <row r="166" spans="1:13" s="72" customFormat="1" ht="51" customHeight="1" hidden="1">
      <c r="A166" s="68"/>
      <c r="B166" s="69"/>
      <c r="C166" s="69"/>
      <c r="D166" s="69"/>
      <c r="E166" s="69"/>
      <c r="F166" s="70"/>
      <c r="G166" s="65" t="s">
        <v>4</v>
      </c>
      <c r="H166" s="9"/>
      <c r="I166" s="61">
        <v>600</v>
      </c>
      <c r="J166" s="62">
        <v>0</v>
      </c>
      <c r="K166" s="62"/>
      <c r="L166" s="62">
        <v>0</v>
      </c>
      <c r="M166" s="71"/>
    </row>
    <row r="167" spans="1:13" ht="63.75" customHeight="1" hidden="1">
      <c r="A167" s="10"/>
      <c r="B167" s="26"/>
      <c r="C167" s="26"/>
      <c r="D167" s="26"/>
      <c r="E167" s="26"/>
      <c r="F167" s="27"/>
      <c r="G167" s="165" t="s">
        <v>317</v>
      </c>
      <c r="H167" s="241" t="s">
        <v>316</v>
      </c>
      <c r="I167" s="166"/>
      <c r="J167" s="167">
        <f>J168</f>
        <v>0</v>
      </c>
      <c r="K167" s="167"/>
      <c r="L167" s="167">
        <f>L168</f>
        <v>0</v>
      </c>
      <c r="M167" s="42"/>
    </row>
    <row r="168" spans="1:13" ht="42" customHeight="1">
      <c r="A168" s="10"/>
      <c r="B168" s="26"/>
      <c r="C168" s="26"/>
      <c r="D168" s="26"/>
      <c r="E168" s="26"/>
      <c r="F168" s="27"/>
      <c r="G168" s="165" t="s">
        <v>4</v>
      </c>
      <c r="H168" s="242"/>
      <c r="I168" s="166">
        <v>600</v>
      </c>
      <c r="J168" s="167">
        <v>0</v>
      </c>
      <c r="K168" s="167"/>
      <c r="L168" s="167">
        <f>J168+K168</f>
        <v>0</v>
      </c>
      <c r="M168" s="42"/>
    </row>
    <row r="169" spans="1:13" ht="62.25" customHeight="1">
      <c r="A169" s="10"/>
      <c r="B169" s="26"/>
      <c r="C169" s="26"/>
      <c r="D169" s="26"/>
      <c r="E169" s="26"/>
      <c r="F169" s="27"/>
      <c r="G169" s="3" t="s">
        <v>656</v>
      </c>
      <c r="H169" s="4" t="s">
        <v>659</v>
      </c>
      <c r="I169" s="5"/>
      <c r="J169" s="170">
        <f>J170</f>
        <v>53500</v>
      </c>
      <c r="K169" s="170">
        <f aca="true" t="shared" si="2" ref="K169:L172">K170</f>
        <v>-53500</v>
      </c>
      <c r="L169" s="170">
        <f t="shared" si="2"/>
        <v>0</v>
      </c>
      <c r="M169" s="42"/>
    </row>
    <row r="170" spans="1:13" ht="64.5" customHeight="1">
      <c r="A170" s="10"/>
      <c r="B170" s="26"/>
      <c r="C170" s="26"/>
      <c r="D170" s="26"/>
      <c r="E170" s="26"/>
      <c r="F170" s="27"/>
      <c r="G170" s="23" t="s">
        <v>657</v>
      </c>
      <c r="H170" s="4" t="s">
        <v>660</v>
      </c>
      <c r="I170" s="222"/>
      <c r="J170" s="224">
        <f>J171</f>
        <v>53500</v>
      </c>
      <c r="K170" s="224">
        <f t="shared" si="2"/>
        <v>-53500</v>
      </c>
      <c r="L170" s="224">
        <f t="shared" si="2"/>
        <v>0</v>
      </c>
      <c r="M170" s="42"/>
    </row>
    <row r="171" spans="1:13" ht="92.25" customHeight="1">
      <c r="A171" s="10"/>
      <c r="B171" s="26"/>
      <c r="C171" s="26"/>
      <c r="D171" s="26"/>
      <c r="E171" s="26"/>
      <c r="F171" s="27"/>
      <c r="G171" s="7" t="s">
        <v>655</v>
      </c>
      <c r="H171" s="223" t="s">
        <v>661</v>
      </c>
      <c r="I171" s="222"/>
      <c r="J171" s="185">
        <f>J172</f>
        <v>53500</v>
      </c>
      <c r="K171" s="185">
        <f t="shared" si="2"/>
        <v>-53500</v>
      </c>
      <c r="L171" s="185">
        <f t="shared" si="2"/>
        <v>0</v>
      </c>
      <c r="M171" s="42"/>
    </row>
    <row r="172" spans="1:13" ht="51.75" customHeight="1">
      <c r="A172" s="10"/>
      <c r="B172" s="26"/>
      <c r="C172" s="26"/>
      <c r="D172" s="26"/>
      <c r="E172" s="26"/>
      <c r="F172" s="27"/>
      <c r="G172" s="23" t="s">
        <v>658</v>
      </c>
      <c r="H172" s="9" t="s">
        <v>662</v>
      </c>
      <c r="I172" s="222"/>
      <c r="J172" s="185">
        <f>J173</f>
        <v>53500</v>
      </c>
      <c r="K172" s="185">
        <f t="shared" si="2"/>
        <v>-53500</v>
      </c>
      <c r="L172" s="185">
        <f t="shared" si="2"/>
        <v>0</v>
      </c>
      <c r="M172" s="42"/>
    </row>
    <row r="173" spans="1:13" ht="42" customHeight="1">
      <c r="A173" s="10"/>
      <c r="B173" s="26"/>
      <c r="C173" s="26"/>
      <c r="D173" s="26"/>
      <c r="E173" s="26"/>
      <c r="F173" s="27"/>
      <c r="G173" s="171" t="s">
        <v>2</v>
      </c>
      <c r="H173" s="243"/>
      <c r="I173" s="172">
        <v>200</v>
      </c>
      <c r="J173" s="185">
        <v>53500</v>
      </c>
      <c r="K173" s="185">
        <v>-53500</v>
      </c>
      <c r="L173" s="185">
        <f>J173+K173</f>
        <v>0</v>
      </c>
      <c r="M173" s="42"/>
    </row>
    <row r="174" spans="1:13" ht="53.25" customHeight="1">
      <c r="A174" s="10"/>
      <c r="B174" s="26"/>
      <c r="C174" s="26"/>
      <c r="D174" s="26"/>
      <c r="E174" s="26"/>
      <c r="F174" s="27"/>
      <c r="G174" s="168" t="s">
        <v>617</v>
      </c>
      <c r="H174" s="4" t="s">
        <v>374</v>
      </c>
      <c r="I174" s="169"/>
      <c r="J174" s="170">
        <f>J175</f>
        <v>2684765</v>
      </c>
      <c r="K174" s="170">
        <f>K175</f>
        <v>0</v>
      </c>
      <c r="L174" s="170">
        <f>L175</f>
        <v>2684765</v>
      </c>
      <c r="M174" s="42"/>
    </row>
    <row r="175" spans="1:13" ht="61.5">
      <c r="A175" s="10"/>
      <c r="B175" s="26"/>
      <c r="C175" s="26"/>
      <c r="D175" s="26"/>
      <c r="E175" s="26"/>
      <c r="F175" s="27"/>
      <c r="G175" s="171" t="s">
        <v>645</v>
      </c>
      <c r="H175" s="4" t="s">
        <v>375</v>
      </c>
      <c r="I175" s="172"/>
      <c r="J175" s="173">
        <f>J179</f>
        <v>2684765</v>
      </c>
      <c r="K175" s="173">
        <f>K179</f>
        <v>0</v>
      </c>
      <c r="L175" s="173">
        <f>L179</f>
        <v>2684765</v>
      </c>
      <c r="M175" s="42"/>
    </row>
    <row r="176" spans="1:13" ht="82.5" customHeight="1" hidden="1">
      <c r="A176" s="10"/>
      <c r="B176" s="26"/>
      <c r="C176" s="26"/>
      <c r="D176" s="26"/>
      <c r="E176" s="26"/>
      <c r="F176" s="27"/>
      <c r="G176" s="171" t="s">
        <v>151</v>
      </c>
      <c r="H176" s="244" t="s">
        <v>271</v>
      </c>
      <c r="I176" s="172"/>
      <c r="J176" s="173">
        <f>J177+J178</f>
        <v>380000</v>
      </c>
      <c r="K176" s="173"/>
      <c r="L176" s="173">
        <f>L177+L178</f>
        <v>380000</v>
      </c>
      <c r="M176" s="42"/>
    </row>
    <row r="177" spans="1:13" ht="24" customHeight="1" hidden="1">
      <c r="A177" s="10"/>
      <c r="B177" s="26"/>
      <c r="C177" s="26"/>
      <c r="D177" s="26"/>
      <c r="E177" s="26"/>
      <c r="F177" s="27"/>
      <c r="G177" s="171" t="s">
        <v>5</v>
      </c>
      <c r="H177" s="245"/>
      <c r="I177" s="172">
        <v>300</v>
      </c>
      <c r="J177" s="173">
        <v>199200</v>
      </c>
      <c r="K177" s="173"/>
      <c r="L177" s="173">
        <v>199200</v>
      </c>
      <c r="M177" s="42"/>
    </row>
    <row r="178" spans="1:13" ht="36.75" customHeight="1" hidden="1">
      <c r="A178" s="10"/>
      <c r="B178" s="26"/>
      <c r="C178" s="26"/>
      <c r="D178" s="26"/>
      <c r="E178" s="26"/>
      <c r="F178" s="27"/>
      <c r="G178" s="171" t="s">
        <v>4</v>
      </c>
      <c r="H178" s="243"/>
      <c r="I178" s="172">
        <v>600</v>
      </c>
      <c r="J178" s="173">
        <v>180800</v>
      </c>
      <c r="K178" s="173"/>
      <c r="L178" s="173">
        <v>180800</v>
      </c>
      <c r="M178" s="42"/>
    </row>
    <row r="179" spans="1:13" ht="51.75" customHeight="1">
      <c r="A179" s="10"/>
      <c r="B179" s="26"/>
      <c r="C179" s="26"/>
      <c r="D179" s="26"/>
      <c r="E179" s="26"/>
      <c r="F179" s="27"/>
      <c r="G179" s="174" t="s">
        <v>540</v>
      </c>
      <c r="H179" s="223" t="s">
        <v>376</v>
      </c>
      <c r="I179" s="172"/>
      <c r="J179" s="173">
        <f>J180+J186+J195+J191+J197+J189</f>
        <v>2684765</v>
      </c>
      <c r="K179" s="173">
        <f>K180+K186+K195+K191+K197+K189</f>
        <v>0</v>
      </c>
      <c r="L179" s="173">
        <f>L180+L186+L195+L191+L197+L189</f>
        <v>2684765</v>
      </c>
      <c r="M179" s="42"/>
    </row>
    <row r="180" spans="1:13" ht="66.75" customHeight="1">
      <c r="A180" s="10"/>
      <c r="B180" s="26"/>
      <c r="C180" s="26"/>
      <c r="D180" s="26"/>
      <c r="E180" s="26"/>
      <c r="F180" s="27"/>
      <c r="G180" s="171" t="s">
        <v>618</v>
      </c>
      <c r="H180" s="9" t="s">
        <v>377</v>
      </c>
      <c r="I180" s="172"/>
      <c r="J180" s="173">
        <f>J181+J182</f>
        <v>322564</v>
      </c>
      <c r="K180" s="173">
        <f>K181+K182</f>
        <v>0</v>
      </c>
      <c r="L180" s="173">
        <f>L181+L182</f>
        <v>322564</v>
      </c>
      <c r="M180" s="42"/>
    </row>
    <row r="181" spans="1:13" ht="35.25" customHeight="1" hidden="1">
      <c r="A181" s="10"/>
      <c r="B181" s="26"/>
      <c r="C181" s="26"/>
      <c r="D181" s="26"/>
      <c r="E181" s="26"/>
      <c r="F181" s="27"/>
      <c r="G181" s="171" t="s">
        <v>2</v>
      </c>
      <c r="H181" s="243"/>
      <c r="I181" s="172">
        <v>200</v>
      </c>
      <c r="J181" s="173"/>
      <c r="K181" s="173"/>
      <c r="L181" s="173"/>
      <c r="M181" s="42"/>
    </row>
    <row r="182" spans="1:13" ht="36" customHeight="1">
      <c r="A182" s="10"/>
      <c r="B182" s="26"/>
      <c r="C182" s="26"/>
      <c r="D182" s="26"/>
      <c r="E182" s="26"/>
      <c r="F182" s="27"/>
      <c r="G182" s="171" t="s">
        <v>4</v>
      </c>
      <c r="H182" s="243"/>
      <c r="I182" s="172">
        <v>600</v>
      </c>
      <c r="J182" s="173">
        <v>322564</v>
      </c>
      <c r="K182" s="173"/>
      <c r="L182" s="173">
        <f>J182+K182</f>
        <v>322564</v>
      </c>
      <c r="M182" s="42"/>
    </row>
    <row r="183" spans="1:13" ht="18.75" customHeight="1" hidden="1">
      <c r="A183" s="10"/>
      <c r="B183" s="26"/>
      <c r="C183" s="26"/>
      <c r="D183" s="26"/>
      <c r="E183" s="26"/>
      <c r="F183" s="27"/>
      <c r="G183" s="171" t="s">
        <v>152</v>
      </c>
      <c r="H183" s="244" t="s">
        <v>283</v>
      </c>
      <c r="I183" s="172"/>
      <c r="J183" s="173">
        <f>J185+J184</f>
        <v>0</v>
      </c>
      <c r="K183" s="173"/>
      <c r="L183" s="173">
        <f>L185+L184</f>
        <v>0</v>
      </c>
      <c r="M183" s="42"/>
    </row>
    <row r="184" spans="1:13" ht="18.75" customHeight="1" hidden="1">
      <c r="A184" s="10"/>
      <c r="B184" s="26"/>
      <c r="C184" s="26"/>
      <c r="D184" s="26"/>
      <c r="E184" s="26"/>
      <c r="F184" s="27"/>
      <c r="G184" s="171" t="s">
        <v>5</v>
      </c>
      <c r="H184" s="245"/>
      <c r="I184" s="172">
        <v>300</v>
      </c>
      <c r="J184" s="173"/>
      <c r="K184" s="173"/>
      <c r="L184" s="173"/>
      <c r="M184" s="42"/>
    </row>
    <row r="185" spans="1:13" ht="33.75" customHeight="1" hidden="1">
      <c r="A185" s="10"/>
      <c r="B185" s="26"/>
      <c r="C185" s="26"/>
      <c r="D185" s="26"/>
      <c r="E185" s="26"/>
      <c r="F185" s="27"/>
      <c r="G185" s="171" t="s">
        <v>4</v>
      </c>
      <c r="H185" s="243"/>
      <c r="I185" s="172">
        <v>600</v>
      </c>
      <c r="J185" s="173"/>
      <c r="K185" s="173"/>
      <c r="L185" s="173"/>
      <c r="M185" s="42"/>
    </row>
    <row r="186" spans="1:13" s="59" customFormat="1" ht="51" customHeight="1">
      <c r="A186" s="55"/>
      <c r="B186" s="56"/>
      <c r="C186" s="56"/>
      <c r="D186" s="56"/>
      <c r="E186" s="56"/>
      <c r="F186" s="57"/>
      <c r="G186" s="171" t="s">
        <v>153</v>
      </c>
      <c r="H186" s="9" t="s">
        <v>712</v>
      </c>
      <c r="I186" s="172"/>
      <c r="J186" s="173">
        <f>J187+J188</f>
        <v>48420</v>
      </c>
      <c r="K186" s="173">
        <f>K187+K188</f>
        <v>0</v>
      </c>
      <c r="L186" s="173">
        <f>L187+L188</f>
        <v>48420</v>
      </c>
      <c r="M186" s="58"/>
    </row>
    <row r="187" spans="1:13" s="59" customFormat="1" ht="33.75" customHeight="1">
      <c r="A187" s="55"/>
      <c r="B187" s="56"/>
      <c r="C187" s="56"/>
      <c r="D187" s="56"/>
      <c r="E187" s="56"/>
      <c r="F187" s="57"/>
      <c r="G187" s="171" t="s">
        <v>243</v>
      </c>
      <c r="H187" s="245"/>
      <c r="I187" s="172">
        <v>200</v>
      </c>
      <c r="J187" s="173">
        <v>900</v>
      </c>
      <c r="K187" s="173"/>
      <c r="L187" s="173">
        <f>J187+K187</f>
        <v>900</v>
      </c>
      <c r="M187" s="58"/>
    </row>
    <row r="188" spans="1:13" s="59" customFormat="1" ht="33" customHeight="1">
      <c r="A188" s="55"/>
      <c r="B188" s="56"/>
      <c r="C188" s="56"/>
      <c r="D188" s="56"/>
      <c r="E188" s="56"/>
      <c r="F188" s="57"/>
      <c r="G188" s="171" t="s">
        <v>4</v>
      </c>
      <c r="H188" s="243"/>
      <c r="I188" s="172">
        <v>600</v>
      </c>
      <c r="J188" s="173">
        <v>47520</v>
      </c>
      <c r="K188" s="173"/>
      <c r="L188" s="173">
        <f>J188+K188</f>
        <v>47520</v>
      </c>
      <c r="M188" s="58"/>
    </row>
    <row r="189" spans="1:13" s="59" customFormat="1" ht="52.5" customHeight="1">
      <c r="A189" s="55"/>
      <c r="B189" s="254"/>
      <c r="C189" s="254"/>
      <c r="D189" s="254"/>
      <c r="E189" s="254"/>
      <c r="F189" s="255"/>
      <c r="G189" s="171" t="s">
        <v>674</v>
      </c>
      <c r="H189" s="243" t="s">
        <v>713</v>
      </c>
      <c r="I189" s="172"/>
      <c r="J189" s="173">
        <f>J190</f>
        <v>57420</v>
      </c>
      <c r="K189" s="173">
        <f>K190</f>
        <v>0</v>
      </c>
      <c r="L189" s="173">
        <f>L190</f>
        <v>57420</v>
      </c>
      <c r="M189" s="58"/>
    </row>
    <row r="190" spans="1:13" s="59" customFormat="1" ht="33" customHeight="1">
      <c r="A190" s="55"/>
      <c r="B190" s="254"/>
      <c r="C190" s="254"/>
      <c r="D190" s="254"/>
      <c r="E190" s="254"/>
      <c r="F190" s="255"/>
      <c r="G190" s="171" t="s">
        <v>4</v>
      </c>
      <c r="H190" s="243"/>
      <c r="I190" s="172">
        <v>600</v>
      </c>
      <c r="J190" s="173">
        <v>57420</v>
      </c>
      <c r="K190" s="173"/>
      <c r="L190" s="173">
        <f>J190+K190</f>
        <v>57420</v>
      </c>
      <c r="M190" s="58"/>
    </row>
    <row r="191" spans="1:13" s="59" customFormat="1" ht="68.25" customHeight="1">
      <c r="A191" s="55"/>
      <c r="B191" s="56"/>
      <c r="C191" s="56"/>
      <c r="D191" s="56"/>
      <c r="E191" s="56"/>
      <c r="F191" s="57"/>
      <c r="G191" s="171" t="s">
        <v>515</v>
      </c>
      <c r="H191" s="9" t="s">
        <v>714</v>
      </c>
      <c r="I191" s="172"/>
      <c r="J191" s="173">
        <f>J194+J192+J193</f>
        <v>2202000</v>
      </c>
      <c r="K191" s="173">
        <f>K194+K192+K193</f>
        <v>0</v>
      </c>
      <c r="L191" s="173">
        <f>L194+L192+L193</f>
        <v>2202000</v>
      </c>
      <c r="M191" s="58"/>
    </row>
    <row r="192" spans="1:13" s="59" customFormat="1" ht="36" customHeight="1">
      <c r="A192" s="55"/>
      <c r="B192" s="254"/>
      <c r="C192" s="254"/>
      <c r="D192" s="254"/>
      <c r="E192" s="254"/>
      <c r="F192" s="255"/>
      <c r="G192" s="65" t="s">
        <v>640</v>
      </c>
      <c r="H192" s="243"/>
      <c r="I192" s="172">
        <v>200</v>
      </c>
      <c r="J192" s="173">
        <v>50</v>
      </c>
      <c r="K192" s="173"/>
      <c r="L192" s="173">
        <f>J192+K192</f>
        <v>50</v>
      </c>
      <c r="M192" s="58"/>
    </row>
    <row r="193" spans="1:13" s="59" customFormat="1" ht="18" customHeight="1">
      <c r="A193" s="55"/>
      <c r="B193" s="254"/>
      <c r="C193" s="254"/>
      <c r="D193" s="254"/>
      <c r="E193" s="254"/>
      <c r="F193" s="255"/>
      <c r="G193" s="171" t="s">
        <v>5</v>
      </c>
      <c r="H193" s="245"/>
      <c r="I193" s="172">
        <v>300</v>
      </c>
      <c r="J193" s="173">
        <v>1118040</v>
      </c>
      <c r="K193" s="173"/>
      <c r="L193" s="173">
        <f>J193+K193</f>
        <v>1118040</v>
      </c>
      <c r="M193" s="58"/>
    </row>
    <row r="194" spans="1:13" s="59" customFormat="1" ht="38.25" customHeight="1">
      <c r="A194" s="55"/>
      <c r="B194" s="56"/>
      <c r="C194" s="56"/>
      <c r="D194" s="56"/>
      <c r="E194" s="56"/>
      <c r="F194" s="57"/>
      <c r="G194" s="171" t="s">
        <v>4</v>
      </c>
      <c r="H194" s="243"/>
      <c r="I194" s="172">
        <v>600</v>
      </c>
      <c r="J194" s="173">
        <v>1083910</v>
      </c>
      <c r="K194" s="173"/>
      <c r="L194" s="173">
        <f>J194+K194</f>
        <v>1083910</v>
      </c>
      <c r="M194" s="58"/>
    </row>
    <row r="195" spans="1:13" s="59" customFormat="1" ht="39" customHeight="1">
      <c r="A195" s="55"/>
      <c r="B195" s="56"/>
      <c r="C195" s="56"/>
      <c r="D195" s="56"/>
      <c r="E195" s="56"/>
      <c r="F195" s="57"/>
      <c r="G195" s="171" t="s">
        <v>525</v>
      </c>
      <c r="H195" s="9" t="s">
        <v>715</v>
      </c>
      <c r="I195" s="172"/>
      <c r="J195" s="173">
        <f>J196</f>
        <v>42161</v>
      </c>
      <c r="K195" s="173"/>
      <c r="L195" s="173">
        <f>L196</f>
        <v>42161</v>
      </c>
      <c r="M195" s="58"/>
    </row>
    <row r="196" spans="1:13" s="59" customFormat="1" ht="20.25" customHeight="1">
      <c r="A196" s="55"/>
      <c r="B196" s="56"/>
      <c r="C196" s="56"/>
      <c r="D196" s="56"/>
      <c r="E196" s="56"/>
      <c r="F196" s="57"/>
      <c r="G196" s="171" t="s">
        <v>5</v>
      </c>
      <c r="H196" s="245"/>
      <c r="I196" s="172">
        <v>300</v>
      </c>
      <c r="J196" s="173">
        <v>42161</v>
      </c>
      <c r="K196" s="173"/>
      <c r="L196" s="173">
        <v>42161</v>
      </c>
      <c r="M196" s="58"/>
    </row>
    <row r="197" spans="1:13" s="59" customFormat="1" ht="37.5" customHeight="1">
      <c r="A197" s="55"/>
      <c r="B197" s="56"/>
      <c r="C197" s="56"/>
      <c r="D197" s="56"/>
      <c r="E197" s="56"/>
      <c r="F197" s="57"/>
      <c r="G197" s="171" t="s">
        <v>526</v>
      </c>
      <c r="H197" s="9" t="s">
        <v>716</v>
      </c>
      <c r="I197" s="172"/>
      <c r="J197" s="173">
        <f>J198</f>
        <v>12200</v>
      </c>
      <c r="K197" s="173"/>
      <c r="L197" s="173">
        <f>L198</f>
        <v>12200</v>
      </c>
      <c r="M197" s="58"/>
    </row>
    <row r="198" spans="1:13" s="59" customFormat="1" ht="20.25" customHeight="1">
      <c r="A198" s="55"/>
      <c r="B198" s="56"/>
      <c r="C198" s="56"/>
      <c r="D198" s="56"/>
      <c r="E198" s="56"/>
      <c r="F198" s="57"/>
      <c r="G198" s="171" t="s">
        <v>5</v>
      </c>
      <c r="H198" s="245"/>
      <c r="I198" s="172">
        <v>300</v>
      </c>
      <c r="J198" s="173">
        <v>12200</v>
      </c>
      <c r="K198" s="173"/>
      <c r="L198" s="173">
        <v>12200</v>
      </c>
      <c r="M198" s="58"/>
    </row>
    <row r="199" spans="1:13" ht="33" customHeight="1">
      <c r="A199" s="10"/>
      <c r="B199" s="26"/>
      <c r="C199" s="26"/>
      <c r="D199" s="26"/>
      <c r="E199" s="26"/>
      <c r="F199" s="27"/>
      <c r="G199" s="168" t="s">
        <v>646</v>
      </c>
      <c r="H199" s="4" t="s">
        <v>378</v>
      </c>
      <c r="I199" s="172"/>
      <c r="J199" s="173">
        <f>J200</f>
        <v>177500</v>
      </c>
      <c r="K199" s="173"/>
      <c r="L199" s="173">
        <f>L200</f>
        <v>177500</v>
      </c>
      <c r="M199" s="42"/>
    </row>
    <row r="200" spans="1:13" ht="33" customHeight="1">
      <c r="A200" s="10"/>
      <c r="B200" s="26"/>
      <c r="C200" s="26"/>
      <c r="D200" s="26"/>
      <c r="E200" s="26"/>
      <c r="F200" s="27"/>
      <c r="G200" s="171" t="s">
        <v>647</v>
      </c>
      <c r="H200" s="9" t="s">
        <v>379</v>
      </c>
      <c r="I200" s="172"/>
      <c r="J200" s="173">
        <f>J201</f>
        <v>177500</v>
      </c>
      <c r="K200" s="173"/>
      <c r="L200" s="173">
        <f>L201</f>
        <v>177500</v>
      </c>
      <c r="M200" s="42"/>
    </row>
    <row r="201" spans="1:13" ht="33" customHeight="1">
      <c r="A201" s="10"/>
      <c r="B201" s="26"/>
      <c r="C201" s="26"/>
      <c r="D201" s="26"/>
      <c r="E201" s="26"/>
      <c r="F201" s="27"/>
      <c r="G201" s="175" t="s">
        <v>381</v>
      </c>
      <c r="H201" s="223" t="s">
        <v>380</v>
      </c>
      <c r="I201" s="176"/>
      <c r="J201" s="177">
        <f>J202+J206</f>
        <v>177500</v>
      </c>
      <c r="K201" s="177"/>
      <c r="L201" s="177">
        <f>L202+L206</f>
        <v>177500</v>
      </c>
      <c r="M201" s="42"/>
    </row>
    <row r="202" spans="1:13" ht="34.5" customHeight="1">
      <c r="A202" s="10"/>
      <c r="B202" s="26"/>
      <c r="C202" s="26"/>
      <c r="D202" s="26"/>
      <c r="E202" s="26"/>
      <c r="F202" s="27"/>
      <c r="G202" s="178" t="s">
        <v>648</v>
      </c>
      <c r="H202" s="9" t="s">
        <v>382</v>
      </c>
      <c r="I202" s="176"/>
      <c r="J202" s="177">
        <f>J203+J204+J205</f>
        <v>177500</v>
      </c>
      <c r="K202" s="177"/>
      <c r="L202" s="177">
        <f>L203+L204+L205</f>
        <v>177500</v>
      </c>
      <c r="M202" s="42"/>
    </row>
    <row r="203" spans="1:14" ht="34.5" customHeight="1">
      <c r="A203" s="10"/>
      <c r="B203" s="26"/>
      <c r="C203" s="26"/>
      <c r="D203" s="26"/>
      <c r="E203" s="26"/>
      <c r="F203" s="27"/>
      <c r="G203" s="65" t="s">
        <v>640</v>
      </c>
      <c r="H203" s="243"/>
      <c r="I203" s="172">
        <v>200</v>
      </c>
      <c r="J203" s="173">
        <v>135500</v>
      </c>
      <c r="K203" s="173"/>
      <c r="L203" s="173">
        <v>135500</v>
      </c>
      <c r="M203" s="318"/>
      <c r="N203" s="319"/>
    </row>
    <row r="204" spans="1:13" ht="15.75" customHeight="1" hidden="1">
      <c r="A204" s="10"/>
      <c r="B204" s="26"/>
      <c r="C204" s="26"/>
      <c r="D204" s="26"/>
      <c r="E204" s="26"/>
      <c r="F204" s="27"/>
      <c r="G204" s="171" t="s">
        <v>5</v>
      </c>
      <c r="H204" s="243"/>
      <c r="I204" s="172">
        <v>300</v>
      </c>
      <c r="J204" s="173"/>
      <c r="K204" s="173"/>
      <c r="L204" s="173"/>
      <c r="M204" s="42"/>
    </row>
    <row r="205" spans="1:13" ht="38.25" customHeight="1">
      <c r="A205" s="10"/>
      <c r="B205" s="26"/>
      <c r="C205" s="26"/>
      <c r="D205" s="26"/>
      <c r="E205" s="26"/>
      <c r="F205" s="27"/>
      <c r="G205" s="171" t="s">
        <v>4</v>
      </c>
      <c r="H205" s="243"/>
      <c r="I205" s="172">
        <v>600</v>
      </c>
      <c r="J205" s="173">
        <v>42000</v>
      </c>
      <c r="K205" s="173"/>
      <c r="L205" s="173">
        <v>42000</v>
      </c>
      <c r="M205" s="42"/>
    </row>
    <row r="206" spans="1:13" ht="31.5" customHeight="1" hidden="1">
      <c r="A206" s="10"/>
      <c r="B206" s="26"/>
      <c r="C206" s="26"/>
      <c r="D206" s="26"/>
      <c r="E206" s="26"/>
      <c r="F206" s="27"/>
      <c r="G206" s="171" t="s">
        <v>154</v>
      </c>
      <c r="H206" s="9" t="s">
        <v>383</v>
      </c>
      <c r="I206" s="172"/>
      <c r="J206" s="173">
        <f>J207</f>
        <v>0</v>
      </c>
      <c r="K206" s="173"/>
      <c r="L206" s="173">
        <f>L207</f>
        <v>0</v>
      </c>
      <c r="M206" s="42"/>
    </row>
    <row r="207" spans="1:13" ht="31.5" customHeight="1" hidden="1">
      <c r="A207" s="10"/>
      <c r="B207" s="26"/>
      <c r="C207" s="26"/>
      <c r="D207" s="26"/>
      <c r="E207" s="26"/>
      <c r="F207" s="27"/>
      <c r="G207" s="171" t="s">
        <v>2</v>
      </c>
      <c r="H207" s="243"/>
      <c r="I207" s="172">
        <v>200</v>
      </c>
      <c r="J207" s="173"/>
      <c r="K207" s="173"/>
      <c r="L207" s="173"/>
      <c r="M207" s="42"/>
    </row>
    <row r="208" spans="1:13" ht="65.25" customHeight="1">
      <c r="A208" s="10"/>
      <c r="B208" s="26"/>
      <c r="C208" s="26"/>
      <c r="D208" s="26"/>
      <c r="E208" s="26"/>
      <c r="F208" s="27"/>
      <c r="G208" s="78" t="s">
        <v>644</v>
      </c>
      <c r="H208" s="4" t="s">
        <v>384</v>
      </c>
      <c r="I208" s="79" t="s">
        <v>0</v>
      </c>
      <c r="J208" s="80">
        <f>J209+J215+J219</f>
        <v>380948</v>
      </c>
      <c r="K208" s="80"/>
      <c r="L208" s="80">
        <f>L209+L215+L219</f>
        <v>380948</v>
      </c>
      <c r="M208" s="42"/>
    </row>
    <row r="209" spans="1:13" ht="66.75" customHeight="1">
      <c r="A209" s="10"/>
      <c r="B209" s="26"/>
      <c r="C209" s="26"/>
      <c r="D209" s="26"/>
      <c r="E209" s="26"/>
      <c r="F209" s="27"/>
      <c r="G209" s="81" t="s">
        <v>635</v>
      </c>
      <c r="H209" s="4" t="s">
        <v>385</v>
      </c>
      <c r="I209" s="61" t="s">
        <v>0</v>
      </c>
      <c r="J209" s="62">
        <f>J210</f>
        <v>205000</v>
      </c>
      <c r="K209" s="62"/>
      <c r="L209" s="62">
        <f>L210</f>
        <v>205000</v>
      </c>
      <c r="M209" s="42"/>
    </row>
    <row r="210" spans="1:13" ht="49.5" customHeight="1">
      <c r="A210" s="10"/>
      <c r="B210" s="26"/>
      <c r="C210" s="26"/>
      <c r="D210" s="26"/>
      <c r="E210" s="26"/>
      <c r="F210" s="27"/>
      <c r="G210" s="82" t="s">
        <v>387</v>
      </c>
      <c r="H210" s="223" t="s">
        <v>386</v>
      </c>
      <c r="I210" s="61"/>
      <c r="J210" s="62">
        <f>J211</f>
        <v>205000</v>
      </c>
      <c r="K210" s="62"/>
      <c r="L210" s="62">
        <f>L211</f>
        <v>205000</v>
      </c>
      <c r="M210" s="42"/>
    </row>
    <row r="211" spans="1:13" s="123" customFormat="1" ht="72" customHeight="1">
      <c r="A211" s="121"/>
      <c r="B211" s="312" t="s">
        <v>59</v>
      </c>
      <c r="C211" s="312"/>
      <c r="D211" s="312"/>
      <c r="E211" s="312"/>
      <c r="F211" s="313"/>
      <c r="G211" s="65" t="s">
        <v>636</v>
      </c>
      <c r="H211" s="9" t="s">
        <v>388</v>
      </c>
      <c r="I211" s="61"/>
      <c r="J211" s="62">
        <f>J213+J214</f>
        <v>205000</v>
      </c>
      <c r="K211" s="62"/>
      <c r="L211" s="62">
        <f>L213+L214</f>
        <v>205000</v>
      </c>
      <c r="M211" s="122"/>
    </row>
    <row r="212" spans="1:13" s="123" customFormat="1" ht="7.5" customHeight="1" hidden="1">
      <c r="A212" s="121"/>
      <c r="B212" s="324" t="s">
        <v>58</v>
      </c>
      <c r="C212" s="324"/>
      <c r="D212" s="324"/>
      <c r="E212" s="324"/>
      <c r="F212" s="325"/>
      <c r="G212" s="65" t="s">
        <v>2</v>
      </c>
      <c r="H212" s="238"/>
      <c r="I212" s="61">
        <v>200</v>
      </c>
      <c r="J212" s="62"/>
      <c r="K212" s="62"/>
      <c r="L212" s="62"/>
      <c r="M212" s="124"/>
    </row>
    <row r="213" spans="1:13" s="123" customFormat="1" ht="40.5" customHeight="1">
      <c r="A213" s="121"/>
      <c r="B213" s="125"/>
      <c r="C213" s="125"/>
      <c r="D213" s="125"/>
      <c r="E213" s="125"/>
      <c r="F213" s="126"/>
      <c r="G213" s="65" t="s">
        <v>640</v>
      </c>
      <c r="H213" s="238"/>
      <c r="I213" s="61">
        <v>200</v>
      </c>
      <c r="J213" s="62">
        <v>67000</v>
      </c>
      <c r="K213" s="62"/>
      <c r="L213" s="62">
        <v>67000</v>
      </c>
      <c r="M213" s="124"/>
    </row>
    <row r="214" spans="1:13" s="151" customFormat="1" ht="36" customHeight="1">
      <c r="A214" s="147"/>
      <c r="B214" s="148"/>
      <c r="C214" s="148"/>
      <c r="D214" s="148"/>
      <c r="E214" s="148"/>
      <c r="F214" s="149"/>
      <c r="G214" s="65" t="s">
        <v>4</v>
      </c>
      <c r="H214" s="238"/>
      <c r="I214" s="61">
        <v>600</v>
      </c>
      <c r="J214" s="62">
        <v>138000</v>
      </c>
      <c r="K214" s="62"/>
      <c r="L214" s="62">
        <v>138000</v>
      </c>
      <c r="M214" s="150"/>
    </row>
    <row r="215" spans="1:13" ht="54" customHeight="1">
      <c r="A215" s="10"/>
      <c r="B215" s="20"/>
      <c r="C215" s="20"/>
      <c r="D215" s="20"/>
      <c r="E215" s="20"/>
      <c r="F215" s="21"/>
      <c r="G215" s="81" t="s">
        <v>637</v>
      </c>
      <c r="H215" s="4" t="s">
        <v>510</v>
      </c>
      <c r="I215" s="61"/>
      <c r="J215" s="62">
        <f>J216</f>
        <v>5000</v>
      </c>
      <c r="K215" s="62"/>
      <c r="L215" s="62">
        <f>L216</f>
        <v>5000</v>
      </c>
      <c r="M215" s="43"/>
    </row>
    <row r="216" spans="1:13" ht="51.75" customHeight="1">
      <c r="A216" s="10"/>
      <c r="B216" s="20"/>
      <c r="C216" s="20"/>
      <c r="D216" s="20"/>
      <c r="E216" s="20"/>
      <c r="F216" s="21"/>
      <c r="G216" s="82" t="s">
        <v>514</v>
      </c>
      <c r="H216" s="223" t="s">
        <v>511</v>
      </c>
      <c r="I216" s="61"/>
      <c r="J216" s="62">
        <f>J217</f>
        <v>5000</v>
      </c>
      <c r="K216" s="62"/>
      <c r="L216" s="62">
        <f>L217</f>
        <v>5000</v>
      </c>
      <c r="M216" s="43"/>
    </row>
    <row r="217" spans="1:13" ht="54.75" customHeight="1">
      <c r="A217" s="10"/>
      <c r="B217" s="20"/>
      <c r="C217" s="20"/>
      <c r="D217" s="20"/>
      <c r="E217" s="20"/>
      <c r="F217" s="21"/>
      <c r="G217" s="65" t="s">
        <v>513</v>
      </c>
      <c r="H217" s="9" t="s">
        <v>512</v>
      </c>
      <c r="I217" s="61"/>
      <c r="J217" s="62">
        <f>J218</f>
        <v>5000</v>
      </c>
      <c r="K217" s="62"/>
      <c r="L217" s="62">
        <f>L218</f>
        <v>5000</v>
      </c>
      <c r="M217" s="43"/>
    </row>
    <row r="218" spans="1:13" ht="36" customHeight="1">
      <c r="A218" s="10"/>
      <c r="B218" s="20"/>
      <c r="C218" s="20"/>
      <c r="D218" s="20"/>
      <c r="E218" s="20"/>
      <c r="F218" s="21"/>
      <c r="G218" s="65" t="s">
        <v>640</v>
      </c>
      <c r="H218" s="238"/>
      <c r="I218" s="61">
        <v>200</v>
      </c>
      <c r="J218" s="62">
        <f>15000-10000</f>
        <v>5000</v>
      </c>
      <c r="K218" s="62"/>
      <c r="L218" s="62">
        <f>15000-10000</f>
        <v>5000</v>
      </c>
      <c r="M218" s="43"/>
    </row>
    <row r="219" spans="1:13" ht="69" customHeight="1">
      <c r="A219" s="10"/>
      <c r="B219" s="20"/>
      <c r="C219" s="20"/>
      <c r="D219" s="20"/>
      <c r="E219" s="20"/>
      <c r="F219" s="21"/>
      <c r="G219" s="81" t="s">
        <v>638</v>
      </c>
      <c r="H219" s="4" t="s">
        <v>389</v>
      </c>
      <c r="I219" s="61"/>
      <c r="J219" s="62">
        <f>J220</f>
        <v>170948</v>
      </c>
      <c r="K219" s="62"/>
      <c r="L219" s="62">
        <f>L220</f>
        <v>170948</v>
      </c>
      <c r="M219" s="43"/>
    </row>
    <row r="220" spans="1:13" ht="66.75" customHeight="1">
      <c r="A220" s="10"/>
      <c r="B220" s="20"/>
      <c r="C220" s="20"/>
      <c r="D220" s="20"/>
      <c r="E220" s="20"/>
      <c r="F220" s="21"/>
      <c r="G220" s="82" t="s">
        <v>639</v>
      </c>
      <c r="H220" s="223" t="s">
        <v>390</v>
      </c>
      <c r="I220" s="61"/>
      <c r="J220" s="62">
        <f>J221+J223</f>
        <v>170948</v>
      </c>
      <c r="K220" s="62"/>
      <c r="L220" s="62">
        <f>L221+L223</f>
        <v>170948</v>
      </c>
      <c r="M220" s="43"/>
    </row>
    <row r="221" spans="1:13" ht="52.5" customHeight="1">
      <c r="A221" s="10"/>
      <c r="B221" s="20"/>
      <c r="C221" s="20"/>
      <c r="D221" s="20"/>
      <c r="E221" s="20"/>
      <c r="F221" s="21"/>
      <c r="G221" s="65" t="s">
        <v>549</v>
      </c>
      <c r="H221" s="9" t="s">
        <v>718</v>
      </c>
      <c r="I221" s="61"/>
      <c r="J221" s="62">
        <f>J222</f>
        <v>80000</v>
      </c>
      <c r="K221" s="62"/>
      <c r="L221" s="62">
        <f>L222</f>
        <v>80000</v>
      </c>
      <c r="M221" s="43"/>
    </row>
    <row r="222" spans="1:13" ht="30.75">
      <c r="A222" s="10"/>
      <c r="B222" s="20"/>
      <c r="C222" s="20"/>
      <c r="D222" s="20"/>
      <c r="E222" s="20"/>
      <c r="F222" s="21"/>
      <c r="G222" s="65" t="s">
        <v>4</v>
      </c>
      <c r="H222" s="238"/>
      <c r="I222" s="61">
        <v>600</v>
      </c>
      <c r="J222" s="62">
        <v>80000</v>
      </c>
      <c r="K222" s="62"/>
      <c r="L222" s="62">
        <v>80000</v>
      </c>
      <c r="M222" s="43"/>
    </row>
    <row r="223" spans="1:13" s="59" customFormat="1" ht="48.75" customHeight="1">
      <c r="A223" s="55"/>
      <c r="B223" s="90"/>
      <c r="C223" s="90"/>
      <c r="D223" s="90"/>
      <c r="E223" s="90"/>
      <c r="F223" s="91"/>
      <c r="G223" s="65" t="s">
        <v>391</v>
      </c>
      <c r="H223" s="9" t="s">
        <v>717</v>
      </c>
      <c r="I223" s="61"/>
      <c r="J223" s="62">
        <f>J224</f>
        <v>90948</v>
      </c>
      <c r="K223" s="62"/>
      <c r="L223" s="62">
        <f>L224</f>
        <v>90948</v>
      </c>
      <c r="M223" s="92"/>
    </row>
    <row r="224" spans="1:13" s="59" customFormat="1" ht="32.25" customHeight="1">
      <c r="A224" s="55"/>
      <c r="B224" s="90"/>
      <c r="C224" s="90"/>
      <c r="D224" s="90"/>
      <c r="E224" s="90"/>
      <c r="F224" s="91"/>
      <c r="G224" s="65" t="s">
        <v>4</v>
      </c>
      <c r="H224" s="9"/>
      <c r="I224" s="61">
        <v>600</v>
      </c>
      <c r="J224" s="62">
        <v>90948</v>
      </c>
      <c r="K224" s="62"/>
      <c r="L224" s="62">
        <v>90948</v>
      </c>
      <c r="M224" s="92"/>
    </row>
    <row r="225" spans="1:13" ht="45">
      <c r="A225" s="10"/>
      <c r="B225" s="276" t="s">
        <v>57</v>
      </c>
      <c r="C225" s="276"/>
      <c r="D225" s="276"/>
      <c r="E225" s="276"/>
      <c r="F225" s="277"/>
      <c r="G225" s="81" t="s">
        <v>550</v>
      </c>
      <c r="H225" s="4" t="s">
        <v>392</v>
      </c>
      <c r="I225" s="163" t="s">
        <v>0</v>
      </c>
      <c r="J225" s="164">
        <f>J226</f>
        <v>115000</v>
      </c>
      <c r="K225" s="164"/>
      <c r="L225" s="164">
        <f>L226</f>
        <v>115000</v>
      </c>
      <c r="M225" s="42"/>
    </row>
    <row r="226" spans="1:13" ht="69.75" customHeight="1">
      <c r="A226" s="10"/>
      <c r="B226" s="278" t="s">
        <v>56</v>
      </c>
      <c r="C226" s="278"/>
      <c r="D226" s="278"/>
      <c r="E226" s="278"/>
      <c r="F226" s="279"/>
      <c r="G226" s="65" t="s">
        <v>551</v>
      </c>
      <c r="H226" s="9" t="s">
        <v>393</v>
      </c>
      <c r="I226" s="61" t="s">
        <v>0</v>
      </c>
      <c r="J226" s="62">
        <f>J227</f>
        <v>115000</v>
      </c>
      <c r="K226" s="62"/>
      <c r="L226" s="62">
        <f>L227</f>
        <v>115000</v>
      </c>
      <c r="M226" s="42"/>
    </row>
    <row r="227" spans="1:13" ht="25.5" customHeight="1">
      <c r="A227" s="10"/>
      <c r="B227" s="20"/>
      <c r="C227" s="20"/>
      <c r="D227" s="20"/>
      <c r="E227" s="20"/>
      <c r="F227" s="21"/>
      <c r="G227" s="82" t="s">
        <v>541</v>
      </c>
      <c r="H227" s="223" t="s">
        <v>394</v>
      </c>
      <c r="I227" s="61"/>
      <c r="J227" s="62">
        <f>J228</f>
        <v>115000</v>
      </c>
      <c r="K227" s="62"/>
      <c r="L227" s="62">
        <f>L228</f>
        <v>115000</v>
      </c>
      <c r="M227" s="42"/>
    </row>
    <row r="228" spans="1:13" ht="72" customHeight="1">
      <c r="A228" s="10"/>
      <c r="B228" s="274" t="s">
        <v>55</v>
      </c>
      <c r="C228" s="274"/>
      <c r="D228" s="274"/>
      <c r="E228" s="274"/>
      <c r="F228" s="275"/>
      <c r="G228" s="65" t="s">
        <v>552</v>
      </c>
      <c r="H228" s="9" t="s">
        <v>395</v>
      </c>
      <c r="I228" s="61"/>
      <c r="J228" s="62">
        <f>J229</f>
        <v>115000</v>
      </c>
      <c r="K228" s="62"/>
      <c r="L228" s="62">
        <f>L229</f>
        <v>115000</v>
      </c>
      <c r="M228" s="42"/>
    </row>
    <row r="229" spans="1:13" ht="30.75">
      <c r="A229" s="10"/>
      <c r="B229" s="274">
        <v>200</v>
      </c>
      <c r="C229" s="274"/>
      <c r="D229" s="274"/>
      <c r="E229" s="274"/>
      <c r="F229" s="275"/>
      <c r="G229" s="65" t="s">
        <v>640</v>
      </c>
      <c r="H229" s="9" t="s">
        <v>0</v>
      </c>
      <c r="I229" s="61">
        <v>200</v>
      </c>
      <c r="J229" s="62">
        <v>115000</v>
      </c>
      <c r="K229" s="62"/>
      <c r="L229" s="62">
        <v>115000</v>
      </c>
      <c r="M229" s="42"/>
    </row>
    <row r="230" spans="1:13" s="154" customFormat="1" ht="45">
      <c r="A230" s="152"/>
      <c r="B230" s="314" t="s">
        <v>53</v>
      </c>
      <c r="C230" s="314"/>
      <c r="D230" s="314"/>
      <c r="E230" s="314"/>
      <c r="F230" s="315"/>
      <c r="G230" s="81" t="s">
        <v>579</v>
      </c>
      <c r="H230" s="4" t="s">
        <v>396</v>
      </c>
      <c r="I230" s="163" t="s">
        <v>0</v>
      </c>
      <c r="J230" s="164">
        <f>J231+J284+J291</f>
        <v>47306793</v>
      </c>
      <c r="K230" s="164">
        <f>K231+K284+K291</f>
        <v>3590443</v>
      </c>
      <c r="L230" s="164">
        <f>L231+L284+L291</f>
        <v>50897236</v>
      </c>
      <c r="M230" s="153"/>
    </row>
    <row r="231" spans="1:13" s="154" customFormat="1" ht="56.25" customHeight="1">
      <c r="A231" s="152"/>
      <c r="B231" s="155"/>
      <c r="C231" s="155"/>
      <c r="D231" s="155"/>
      <c r="E231" s="155"/>
      <c r="F231" s="156"/>
      <c r="G231" s="81" t="s">
        <v>580</v>
      </c>
      <c r="H231" s="4" t="s">
        <v>397</v>
      </c>
      <c r="I231" s="61" t="s">
        <v>0</v>
      </c>
      <c r="J231" s="62">
        <f>J234+J269</f>
        <v>46652635</v>
      </c>
      <c r="K231" s="62">
        <f>K234+K269</f>
        <v>3589443</v>
      </c>
      <c r="L231" s="62">
        <f>L234+L269</f>
        <v>50242078</v>
      </c>
      <c r="M231" s="153"/>
    </row>
    <row r="232" spans="1:13" s="154" customFormat="1" ht="30.75" hidden="1">
      <c r="A232" s="152"/>
      <c r="B232" s="155"/>
      <c r="C232" s="155"/>
      <c r="D232" s="155"/>
      <c r="E232" s="155"/>
      <c r="F232" s="156"/>
      <c r="G232" s="65" t="s">
        <v>334</v>
      </c>
      <c r="H232" s="230" t="s">
        <v>333</v>
      </c>
      <c r="I232" s="61"/>
      <c r="J232" s="62">
        <f>J233</f>
        <v>0</v>
      </c>
      <c r="K232" s="62">
        <f>K233</f>
        <v>0</v>
      </c>
      <c r="L232" s="62">
        <f>L233</f>
        <v>0</v>
      </c>
      <c r="M232" s="153"/>
    </row>
    <row r="233" spans="1:13" s="154" customFormat="1" ht="36" customHeight="1" hidden="1">
      <c r="A233" s="152"/>
      <c r="B233" s="155"/>
      <c r="C233" s="155"/>
      <c r="D233" s="155"/>
      <c r="E233" s="155"/>
      <c r="F233" s="156"/>
      <c r="G233" s="65" t="s">
        <v>4</v>
      </c>
      <c r="H233" s="9"/>
      <c r="I233" s="61">
        <v>600</v>
      </c>
      <c r="J233" s="62"/>
      <c r="K233" s="62"/>
      <c r="L233" s="62"/>
      <c r="M233" s="153"/>
    </row>
    <row r="234" spans="1:13" s="154" customFormat="1" ht="49.5" customHeight="1">
      <c r="A234" s="152"/>
      <c r="B234" s="155"/>
      <c r="C234" s="155"/>
      <c r="D234" s="155"/>
      <c r="E234" s="155"/>
      <c r="F234" s="156"/>
      <c r="G234" s="82" t="s">
        <v>403</v>
      </c>
      <c r="H234" s="223" t="s">
        <v>398</v>
      </c>
      <c r="I234" s="61"/>
      <c r="J234" s="62">
        <f>J235+J237+J239+J243+J245+J252+J267</f>
        <v>40573677</v>
      </c>
      <c r="K234" s="62">
        <f>K235+K237+K239+K243+K245+K252+K267</f>
        <v>2098626</v>
      </c>
      <c r="L234" s="62">
        <f>L235+L237+L239+L243+L245+L252+L267</f>
        <v>42672303</v>
      </c>
      <c r="M234" s="153"/>
    </row>
    <row r="235" spans="1:13" ht="46.5">
      <c r="A235" s="10"/>
      <c r="B235" s="274" t="s">
        <v>52</v>
      </c>
      <c r="C235" s="274"/>
      <c r="D235" s="274"/>
      <c r="E235" s="274"/>
      <c r="F235" s="275"/>
      <c r="G235" s="65" t="s">
        <v>105</v>
      </c>
      <c r="H235" s="9" t="s">
        <v>399</v>
      </c>
      <c r="I235" s="61" t="s">
        <v>0</v>
      </c>
      <c r="J235" s="62">
        <f>J236</f>
        <v>3225000</v>
      </c>
      <c r="K235" s="62"/>
      <c r="L235" s="62">
        <f>L236</f>
        <v>3225000</v>
      </c>
      <c r="M235" s="42"/>
    </row>
    <row r="236" spans="1:13" ht="30.75" customHeight="1">
      <c r="A236" s="10"/>
      <c r="B236" s="274">
        <v>600</v>
      </c>
      <c r="C236" s="274"/>
      <c r="D236" s="274"/>
      <c r="E236" s="274"/>
      <c r="F236" s="275"/>
      <c r="G236" s="65" t="s">
        <v>4</v>
      </c>
      <c r="H236" s="230"/>
      <c r="I236" s="61">
        <v>600</v>
      </c>
      <c r="J236" s="62">
        <v>3225000</v>
      </c>
      <c r="K236" s="62"/>
      <c r="L236" s="62">
        <v>3225000</v>
      </c>
      <c r="M236" s="42"/>
    </row>
    <row r="237" spans="1:13" ht="46.5">
      <c r="A237" s="10"/>
      <c r="B237" s="270">
        <v>800</v>
      </c>
      <c r="C237" s="270"/>
      <c r="D237" s="270"/>
      <c r="E237" s="270"/>
      <c r="F237" s="271"/>
      <c r="G237" s="65" t="s">
        <v>106</v>
      </c>
      <c r="H237" s="9" t="s">
        <v>400</v>
      </c>
      <c r="I237" s="61"/>
      <c r="J237" s="62">
        <f>J238</f>
        <v>429932</v>
      </c>
      <c r="K237" s="62"/>
      <c r="L237" s="62">
        <f>L238</f>
        <v>429932</v>
      </c>
      <c r="M237" s="42"/>
    </row>
    <row r="238" spans="1:13" ht="36" customHeight="1">
      <c r="A238" s="10"/>
      <c r="B238" s="268" t="s">
        <v>50</v>
      </c>
      <c r="C238" s="268"/>
      <c r="D238" s="268"/>
      <c r="E238" s="268"/>
      <c r="F238" s="269"/>
      <c r="G238" s="65" t="s">
        <v>4</v>
      </c>
      <c r="H238" s="230"/>
      <c r="I238" s="61">
        <v>600</v>
      </c>
      <c r="J238" s="62">
        <f>1352100-922168</f>
        <v>429932</v>
      </c>
      <c r="K238" s="62"/>
      <c r="L238" s="62">
        <f>1352100-922168</f>
        <v>429932</v>
      </c>
      <c r="M238" s="42"/>
    </row>
    <row r="239" spans="1:13" ht="36.75" customHeight="1">
      <c r="A239" s="10"/>
      <c r="B239" s="270">
        <v>300</v>
      </c>
      <c r="C239" s="270"/>
      <c r="D239" s="270"/>
      <c r="E239" s="270"/>
      <c r="F239" s="271"/>
      <c r="G239" s="65" t="s">
        <v>51</v>
      </c>
      <c r="H239" s="9" t="s">
        <v>401</v>
      </c>
      <c r="I239" s="61"/>
      <c r="J239" s="62">
        <f>J240+J242</f>
        <v>18507300</v>
      </c>
      <c r="K239" s="62">
        <f>K240+K242</f>
        <v>300000</v>
      </c>
      <c r="L239" s="62">
        <f>L240+L242</f>
        <v>18807300</v>
      </c>
      <c r="M239" s="42"/>
    </row>
    <row r="240" spans="1:13" ht="32.25" customHeight="1">
      <c r="A240" s="10"/>
      <c r="B240" s="268" t="s">
        <v>49</v>
      </c>
      <c r="C240" s="268"/>
      <c r="D240" s="268"/>
      <c r="E240" s="268"/>
      <c r="F240" s="269"/>
      <c r="G240" s="65" t="s">
        <v>4</v>
      </c>
      <c r="H240" s="9"/>
      <c r="I240" s="61">
        <v>600</v>
      </c>
      <c r="J240" s="62">
        <f>18249300+258000</f>
        <v>18507300</v>
      </c>
      <c r="K240" s="62">
        <v>300000</v>
      </c>
      <c r="L240" s="62">
        <f>J240+K240</f>
        <v>18807300</v>
      </c>
      <c r="M240" s="42"/>
    </row>
    <row r="241" spans="1:13" ht="15" hidden="1">
      <c r="A241" s="10"/>
      <c r="B241" s="26"/>
      <c r="C241" s="26"/>
      <c r="D241" s="26"/>
      <c r="E241" s="26"/>
      <c r="F241" s="27"/>
      <c r="G241" s="65" t="s">
        <v>1</v>
      </c>
      <c r="H241" s="9"/>
      <c r="I241" s="61">
        <v>800</v>
      </c>
      <c r="J241" s="62">
        <v>1193899</v>
      </c>
      <c r="K241" s="62"/>
      <c r="L241" s="62">
        <v>1193899</v>
      </c>
      <c r="M241" s="42"/>
    </row>
    <row r="242" spans="1:13" ht="15" hidden="1">
      <c r="A242" s="10"/>
      <c r="B242" s="26"/>
      <c r="C242" s="26"/>
      <c r="D242" s="26"/>
      <c r="E242" s="26"/>
      <c r="F242" s="27"/>
      <c r="G242" s="65" t="s">
        <v>1</v>
      </c>
      <c r="H242" s="9"/>
      <c r="I242" s="61">
        <v>800</v>
      </c>
      <c r="J242" s="62">
        <v>0</v>
      </c>
      <c r="K242" s="62"/>
      <c r="L242" s="62">
        <v>0</v>
      </c>
      <c r="M242" s="42"/>
    </row>
    <row r="243" spans="1:13" ht="30.75">
      <c r="A243" s="10"/>
      <c r="B243" s="270">
        <v>800</v>
      </c>
      <c r="C243" s="270"/>
      <c r="D243" s="270"/>
      <c r="E243" s="270"/>
      <c r="F243" s="271"/>
      <c r="G243" s="65" t="s">
        <v>107</v>
      </c>
      <c r="H243" s="9" t="s">
        <v>562</v>
      </c>
      <c r="I243" s="61"/>
      <c r="J243" s="62">
        <f>J244</f>
        <v>8346400</v>
      </c>
      <c r="K243" s="62"/>
      <c r="L243" s="62">
        <f>L244</f>
        <v>8346400</v>
      </c>
      <c r="M243" s="42"/>
    </row>
    <row r="244" spans="1:13" ht="35.25" customHeight="1">
      <c r="A244" s="10"/>
      <c r="B244" s="268" t="s">
        <v>48</v>
      </c>
      <c r="C244" s="268"/>
      <c r="D244" s="268"/>
      <c r="E244" s="268"/>
      <c r="F244" s="269"/>
      <c r="G244" s="65" t="s">
        <v>4</v>
      </c>
      <c r="H244" s="230"/>
      <c r="I244" s="61">
        <v>600</v>
      </c>
      <c r="J244" s="62">
        <v>8346400</v>
      </c>
      <c r="K244" s="62"/>
      <c r="L244" s="62">
        <v>8346400</v>
      </c>
      <c r="M244" s="42"/>
    </row>
    <row r="245" spans="1:13" ht="15">
      <c r="A245" s="10"/>
      <c r="B245" s="274">
        <v>200</v>
      </c>
      <c r="C245" s="274"/>
      <c r="D245" s="274"/>
      <c r="E245" s="274"/>
      <c r="F245" s="275"/>
      <c r="G245" s="65" t="s">
        <v>108</v>
      </c>
      <c r="H245" s="9" t="s">
        <v>402</v>
      </c>
      <c r="I245" s="61"/>
      <c r="J245" s="62">
        <f>J246+J247+J248</f>
        <v>5990000</v>
      </c>
      <c r="K245" s="62"/>
      <c r="L245" s="62">
        <f>L246+L247+L248</f>
        <v>5990000</v>
      </c>
      <c r="M245" s="42"/>
    </row>
    <row r="246" spans="1:13" ht="80.25" customHeight="1">
      <c r="A246" s="10"/>
      <c r="B246" s="270">
        <v>300</v>
      </c>
      <c r="C246" s="270"/>
      <c r="D246" s="270"/>
      <c r="E246" s="270"/>
      <c r="F246" s="271"/>
      <c r="G246" s="65" t="s">
        <v>3</v>
      </c>
      <c r="H246" s="9" t="s">
        <v>0</v>
      </c>
      <c r="I246" s="61">
        <v>100</v>
      </c>
      <c r="J246" s="62">
        <v>5282500</v>
      </c>
      <c r="K246" s="62"/>
      <c r="L246" s="62">
        <v>5282500</v>
      </c>
      <c r="M246" s="42"/>
    </row>
    <row r="247" spans="1:13" ht="32.25" customHeight="1">
      <c r="A247" s="10"/>
      <c r="B247" s="268" t="s">
        <v>47</v>
      </c>
      <c r="C247" s="268"/>
      <c r="D247" s="268"/>
      <c r="E247" s="268"/>
      <c r="F247" s="269"/>
      <c r="G247" s="65" t="s">
        <v>640</v>
      </c>
      <c r="H247" s="9"/>
      <c r="I247" s="61">
        <v>200</v>
      </c>
      <c r="J247" s="62">
        <v>681500</v>
      </c>
      <c r="K247" s="62"/>
      <c r="L247" s="62">
        <v>681500</v>
      </c>
      <c r="M247" s="42"/>
    </row>
    <row r="248" spans="1:13" ht="20.25" customHeight="1">
      <c r="A248" s="10"/>
      <c r="B248" s="270">
        <v>300</v>
      </c>
      <c r="C248" s="270"/>
      <c r="D248" s="270"/>
      <c r="E248" s="270"/>
      <c r="F248" s="271"/>
      <c r="G248" s="65" t="s">
        <v>1</v>
      </c>
      <c r="H248" s="9" t="s">
        <v>0</v>
      </c>
      <c r="I248" s="61">
        <v>800</v>
      </c>
      <c r="J248" s="62">
        <v>26000</v>
      </c>
      <c r="K248" s="62"/>
      <c r="L248" s="62">
        <v>26000</v>
      </c>
      <c r="M248" s="42"/>
    </row>
    <row r="249" spans="1:13" ht="15.75" customHeight="1" hidden="1">
      <c r="A249" s="10"/>
      <c r="B249" s="26"/>
      <c r="C249" s="26"/>
      <c r="D249" s="26"/>
      <c r="E249" s="26"/>
      <c r="F249" s="27"/>
      <c r="G249" s="65"/>
      <c r="H249" s="230"/>
      <c r="I249" s="61"/>
      <c r="J249" s="62"/>
      <c r="K249" s="62"/>
      <c r="L249" s="62"/>
      <c r="M249" s="42"/>
    </row>
    <row r="250" spans="1:13" ht="15.75" customHeight="1" hidden="1">
      <c r="A250" s="10"/>
      <c r="B250" s="26"/>
      <c r="C250" s="26"/>
      <c r="D250" s="26"/>
      <c r="E250" s="26"/>
      <c r="F250" s="27"/>
      <c r="G250" s="65"/>
      <c r="H250" s="238"/>
      <c r="I250" s="61"/>
      <c r="J250" s="62"/>
      <c r="K250" s="62"/>
      <c r="L250" s="62"/>
      <c r="M250" s="42"/>
    </row>
    <row r="251" spans="1:13" ht="15.75" customHeight="1" hidden="1">
      <c r="A251" s="10"/>
      <c r="B251" s="26"/>
      <c r="C251" s="26"/>
      <c r="D251" s="26"/>
      <c r="E251" s="26"/>
      <c r="F251" s="27"/>
      <c r="G251" s="65"/>
      <c r="H251" s="9"/>
      <c r="I251" s="61"/>
      <c r="J251" s="62"/>
      <c r="K251" s="62"/>
      <c r="L251" s="62"/>
      <c r="M251" s="42"/>
    </row>
    <row r="252" spans="1:13" ht="49.5" customHeight="1">
      <c r="A252" s="10"/>
      <c r="B252" s="26"/>
      <c r="C252" s="26"/>
      <c r="D252" s="26"/>
      <c r="E252" s="26"/>
      <c r="F252" s="27"/>
      <c r="G252" s="65" t="s">
        <v>160</v>
      </c>
      <c r="H252" s="9" t="s">
        <v>719</v>
      </c>
      <c r="I252" s="163"/>
      <c r="J252" s="62">
        <f>J253</f>
        <v>922168</v>
      </c>
      <c r="K252" s="164"/>
      <c r="L252" s="62">
        <f>L253</f>
        <v>922168</v>
      </c>
      <c r="M252" s="42"/>
    </row>
    <row r="253" spans="1:13" ht="33.75" customHeight="1">
      <c r="A253" s="10"/>
      <c r="B253" s="26"/>
      <c r="C253" s="26"/>
      <c r="D253" s="26"/>
      <c r="E253" s="26"/>
      <c r="F253" s="27"/>
      <c r="G253" s="65" t="s">
        <v>4</v>
      </c>
      <c r="H253" s="230"/>
      <c r="I253" s="61">
        <v>600</v>
      </c>
      <c r="J253" s="62">
        <v>922168</v>
      </c>
      <c r="K253" s="62"/>
      <c r="L253" s="62">
        <v>922168</v>
      </c>
      <c r="M253" s="42"/>
    </row>
    <row r="254" spans="1:13" ht="24" customHeight="1" hidden="1">
      <c r="A254" s="10"/>
      <c r="B254" s="26"/>
      <c r="C254" s="26"/>
      <c r="D254" s="26"/>
      <c r="E254" s="26"/>
      <c r="F254" s="27"/>
      <c r="G254" s="65" t="s">
        <v>272</v>
      </c>
      <c r="H254" s="230" t="s">
        <v>268</v>
      </c>
      <c r="I254" s="163"/>
      <c r="J254" s="62">
        <f>J255</f>
        <v>49679</v>
      </c>
      <c r="K254" s="164"/>
      <c r="L254" s="62">
        <f>L255</f>
        <v>49679</v>
      </c>
      <c r="M254" s="42"/>
    </row>
    <row r="255" spans="1:13" ht="25.5" customHeight="1" hidden="1">
      <c r="A255" s="10"/>
      <c r="B255" s="26"/>
      <c r="C255" s="26"/>
      <c r="D255" s="26"/>
      <c r="E255" s="26"/>
      <c r="F255" s="27"/>
      <c r="G255" s="179" t="s">
        <v>4</v>
      </c>
      <c r="H255" s="246"/>
      <c r="I255" s="180">
        <v>600</v>
      </c>
      <c r="J255" s="181">
        <v>49679</v>
      </c>
      <c r="K255" s="218"/>
      <c r="L255" s="181">
        <v>49679</v>
      </c>
      <c r="M255" s="42"/>
    </row>
    <row r="256" spans="1:13" ht="19.5" customHeight="1" hidden="1">
      <c r="A256" s="10"/>
      <c r="B256" s="26"/>
      <c r="C256" s="26"/>
      <c r="D256" s="26"/>
      <c r="E256" s="26"/>
      <c r="F256" s="27"/>
      <c r="G256" s="179" t="s">
        <v>274</v>
      </c>
      <c r="H256" s="239" t="s">
        <v>273</v>
      </c>
      <c r="I256" s="180"/>
      <c r="J256" s="62">
        <f>J257</f>
        <v>2586933</v>
      </c>
      <c r="K256" s="218"/>
      <c r="L256" s="62">
        <f>L257</f>
        <v>2586933</v>
      </c>
      <c r="M256" s="42"/>
    </row>
    <row r="257" spans="1:13" ht="25.5" customHeight="1" hidden="1">
      <c r="A257" s="10"/>
      <c r="B257" s="26"/>
      <c r="C257" s="26"/>
      <c r="D257" s="26"/>
      <c r="E257" s="26"/>
      <c r="F257" s="27"/>
      <c r="G257" s="179" t="s">
        <v>4</v>
      </c>
      <c r="H257" s="246"/>
      <c r="I257" s="180">
        <v>600</v>
      </c>
      <c r="J257" s="181">
        <v>2586933</v>
      </c>
      <c r="K257" s="218"/>
      <c r="L257" s="181">
        <v>2586933</v>
      </c>
      <c r="M257" s="42"/>
    </row>
    <row r="258" spans="1:13" ht="21.75" customHeight="1" hidden="1">
      <c r="A258" s="10"/>
      <c r="B258" s="268" t="s">
        <v>46</v>
      </c>
      <c r="C258" s="268"/>
      <c r="D258" s="268"/>
      <c r="E258" s="268"/>
      <c r="F258" s="269"/>
      <c r="G258" s="81" t="s">
        <v>331</v>
      </c>
      <c r="H258" s="230" t="s">
        <v>109</v>
      </c>
      <c r="I258" s="61"/>
      <c r="J258" s="62">
        <f>J259</f>
        <v>0</v>
      </c>
      <c r="K258" s="62"/>
      <c r="L258" s="62">
        <f>L259</f>
        <v>0</v>
      </c>
      <c r="M258" s="42"/>
    </row>
    <row r="259" spans="1:13" ht="27.75" customHeight="1" hidden="1">
      <c r="A259" s="10"/>
      <c r="B259" s="270">
        <v>500</v>
      </c>
      <c r="C259" s="270"/>
      <c r="D259" s="270"/>
      <c r="E259" s="270"/>
      <c r="F259" s="271"/>
      <c r="G259" s="65" t="s">
        <v>332</v>
      </c>
      <c r="H259" s="230" t="s">
        <v>110</v>
      </c>
      <c r="I259" s="61"/>
      <c r="J259" s="62">
        <f>J261+J260</f>
        <v>0</v>
      </c>
      <c r="K259" s="62"/>
      <c r="L259" s="62">
        <f>L261+L260</f>
        <v>0</v>
      </c>
      <c r="M259" s="42"/>
    </row>
    <row r="260" spans="1:13" ht="22.5" customHeight="1" hidden="1">
      <c r="A260" s="10"/>
      <c r="B260" s="26"/>
      <c r="C260" s="26"/>
      <c r="D260" s="26"/>
      <c r="E260" s="26"/>
      <c r="F260" s="27"/>
      <c r="G260" s="65" t="s">
        <v>2</v>
      </c>
      <c r="H260" s="230"/>
      <c r="I260" s="61">
        <v>200</v>
      </c>
      <c r="J260" s="62">
        <v>0</v>
      </c>
      <c r="K260" s="62"/>
      <c r="L260" s="62">
        <v>0</v>
      </c>
      <c r="M260" s="42"/>
    </row>
    <row r="261" spans="1:13" ht="24" customHeight="1" hidden="1">
      <c r="A261" s="10"/>
      <c r="B261" s="26"/>
      <c r="C261" s="26"/>
      <c r="D261" s="26"/>
      <c r="E261" s="26"/>
      <c r="F261" s="27"/>
      <c r="G261" s="65" t="s">
        <v>4</v>
      </c>
      <c r="H261" s="230"/>
      <c r="I261" s="61">
        <v>600</v>
      </c>
      <c r="J261" s="62">
        <v>0</v>
      </c>
      <c r="K261" s="62"/>
      <c r="L261" s="62">
        <v>0</v>
      </c>
      <c r="M261" s="42"/>
    </row>
    <row r="262" spans="1:13" ht="24" customHeight="1" hidden="1">
      <c r="A262" s="10"/>
      <c r="B262" s="26"/>
      <c r="C262" s="26"/>
      <c r="D262" s="26"/>
      <c r="E262" s="26"/>
      <c r="F262" s="27"/>
      <c r="G262" s="82" t="s">
        <v>563</v>
      </c>
      <c r="H262" s="237" t="s">
        <v>502</v>
      </c>
      <c r="I262" s="61"/>
      <c r="J262" s="62">
        <f>J265+J267+J263</f>
        <v>3152877</v>
      </c>
      <c r="K262" s="62"/>
      <c r="L262" s="62">
        <f>L265+L267+L263</f>
        <v>4951503</v>
      </c>
      <c r="M262" s="42"/>
    </row>
    <row r="263" spans="1:13" ht="21.75" customHeight="1" hidden="1">
      <c r="A263" s="10"/>
      <c r="B263" s="26"/>
      <c r="C263" s="26"/>
      <c r="D263" s="26"/>
      <c r="E263" s="26"/>
      <c r="F263" s="27"/>
      <c r="G263" s="65" t="s">
        <v>560</v>
      </c>
      <c r="H263" s="230" t="s">
        <v>561</v>
      </c>
      <c r="I263" s="61"/>
      <c r="J263" s="62">
        <f>J264</f>
        <v>0</v>
      </c>
      <c r="K263" s="62"/>
      <c r="L263" s="62">
        <f>L264</f>
        <v>0</v>
      </c>
      <c r="M263" s="42"/>
    </row>
    <row r="264" spans="1:13" ht="16.5" customHeight="1" hidden="1">
      <c r="A264" s="10"/>
      <c r="B264" s="26"/>
      <c r="C264" s="26"/>
      <c r="D264" s="26"/>
      <c r="E264" s="26"/>
      <c r="F264" s="27"/>
      <c r="G264" s="65" t="s">
        <v>4</v>
      </c>
      <c r="H264" s="230"/>
      <c r="I264" s="61">
        <v>600</v>
      </c>
      <c r="J264" s="62">
        <v>0</v>
      </c>
      <c r="K264" s="62"/>
      <c r="L264" s="62">
        <v>0</v>
      </c>
      <c r="M264" s="42"/>
    </row>
    <row r="265" spans="1:13" ht="19.5" customHeight="1" hidden="1">
      <c r="A265" s="10"/>
      <c r="B265" s="26"/>
      <c r="C265" s="26"/>
      <c r="D265" s="26"/>
      <c r="E265" s="26"/>
      <c r="F265" s="27"/>
      <c r="G265" s="65" t="s">
        <v>536</v>
      </c>
      <c r="H265" s="230" t="s">
        <v>535</v>
      </c>
      <c r="I265" s="61"/>
      <c r="J265" s="62">
        <f>J266</f>
        <v>0</v>
      </c>
      <c r="K265" s="62"/>
      <c r="L265" s="62">
        <f>L266</f>
        <v>0</v>
      </c>
      <c r="M265" s="42"/>
    </row>
    <row r="266" spans="1:13" ht="27" customHeight="1" hidden="1">
      <c r="A266" s="10"/>
      <c r="B266" s="26"/>
      <c r="C266" s="26"/>
      <c r="D266" s="26"/>
      <c r="E266" s="26"/>
      <c r="F266" s="27"/>
      <c r="G266" s="65" t="s">
        <v>4</v>
      </c>
      <c r="H266" s="230"/>
      <c r="I266" s="61">
        <v>600</v>
      </c>
      <c r="J266" s="62">
        <v>0</v>
      </c>
      <c r="K266" s="62"/>
      <c r="L266" s="62">
        <v>0</v>
      </c>
      <c r="M266" s="42"/>
    </row>
    <row r="267" spans="1:13" ht="32.25" customHeight="1">
      <c r="A267" s="10"/>
      <c r="B267" s="26"/>
      <c r="C267" s="26"/>
      <c r="D267" s="26"/>
      <c r="E267" s="26"/>
      <c r="F267" s="27"/>
      <c r="G267" s="65" t="s">
        <v>652</v>
      </c>
      <c r="H267" s="230" t="s">
        <v>720</v>
      </c>
      <c r="I267" s="61"/>
      <c r="J267" s="62">
        <f>J268</f>
        <v>3152877</v>
      </c>
      <c r="K267" s="62">
        <f>K268</f>
        <v>1798626</v>
      </c>
      <c r="L267" s="62">
        <f>L268</f>
        <v>4951503</v>
      </c>
      <c r="M267" s="42"/>
    </row>
    <row r="268" spans="1:13" ht="30.75" customHeight="1">
      <c r="A268" s="10"/>
      <c r="B268" s="26"/>
      <c r="C268" s="26"/>
      <c r="D268" s="26"/>
      <c r="E268" s="26"/>
      <c r="F268" s="27"/>
      <c r="G268" s="65" t="s">
        <v>4</v>
      </c>
      <c r="H268" s="230"/>
      <c r="I268" s="61">
        <v>600</v>
      </c>
      <c r="J268" s="62">
        <v>3152877</v>
      </c>
      <c r="K268" s="62">
        <v>1798626</v>
      </c>
      <c r="L268" s="62">
        <f>J268+K268</f>
        <v>4951503</v>
      </c>
      <c r="M268" s="42"/>
    </row>
    <row r="269" spans="1:13" ht="66" customHeight="1">
      <c r="A269" s="10"/>
      <c r="B269" s="26"/>
      <c r="C269" s="26"/>
      <c r="D269" s="26"/>
      <c r="E269" s="26"/>
      <c r="F269" s="27"/>
      <c r="G269" s="82" t="s">
        <v>671</v>
      </c>
      <c r="H269" s="223" t="s">
        <v>502</v>
      </c>
      <c r="I269" s="61"/>
      <c r="J269" s="62">
        <f>J272+J274+J280+J282+J270+J278+J276</f>
        <v>6078958</v>
      </c>
      <c r="K269" s="62">
        <f>K272+K274+K280+K282+K270+K278+K276</f>
        <v>1490817</v>
      </c>
      <c r="L269" s="62">
        <f>L272+L274+L280+L282+L270+L278+L276</f>
        <v>7569775</v>
      </c>
      <c r="M269" s="42"/>
    </row>
    <row r="270" spans="1:13" ht="37.5" customHeight="1">
      <c r="A270" s="10"/>
      <c r="B270" s="26"/>
      <c r="C270" s="26"/>
      <c r="D270" s="26"/>
      <c r="E270" s="26"/>
      <c r="F270" s="27"/>
      <c r="G270" s="65" t="s">
        <v>684</v>
      </c>
      <c r="H270" s="9" t="s">
        <v>683</v>
      </c>
      <c r="I270" s="61"/>
      <c r="J270" s="62">
        <f>J271</f>
        <v>192000</v>
      </c>
      <c r="K270" s="62">
        <f>K271</f>
        <v>252490</v>
      </c>
      <c r="L270" s="62">
        <f>L271</f>
        <v>444490</v>
      </c>
      <c r="M270" s="42"/>
    </row>
    <row r="271" spans="1:13" ht="33.75" customHeight="1">
      <c r="A271" s="10"/>
      <c r="B271" s="26"/>
      <c r="C271" s="26"/>
      <c r="D271" s="26"/>
      <c r="E271" s="26"/>
      <c r="F271" s="27"/>
      <c r="G271" s="65" t="s">
        <v>4</v>
      </c>
      <c r="H271" s="230"/>
      <c r="I271" s="61">
        <v>600</v>
      </c>
      <c r="J271" s="62">
        <v>192000</v>
      </c>
      <c r="K271" s="62">
        <v>252490</v>
      </c>
      <c r="L271" s="62">
        <f>J271+K271</f>
        <v>444490</v>
      </c>
      <c r="M271" s="42"/>
    </row>
    <row r="272" spans="1:13" ht="50.25" customHeight="1">
      <c r="A272" s="10"/>
      <c r="B272" s="26"/>
      <c r="C272" s="26"/>
      <c r="D272" s="26"/>
      <c r="E272" s="26"/>
      <c r="F272" s="27"/>
      <c r="G272" s="65" t="s">
        <v>672</v>
      </c>
      <c r="H272" s="230" t="s">
        <v>721</v>
      </c>
      <c r="I272" s="61"/>
      <c r="J272" s="62">
        <f>J273</f>
        <v>834000</v>
      </c>
      <c r="K272" s="62">
        <f>K273</f>
        <v>0</v>
      </c>
      <c r="L272" s="62">
        <f>L273</f>
        <v>834000</v>
      </c>
      <c r="M272" s="42"/>
    </row>
    <row r="273" spans="1:13" ht="30" customHeight="1">
      <c r="A273" s="10"/>
      <c r="B273" s="26"/>
      <c r="C273" s="26"/>
      <c r="D273" s="26"/>
      <c r="E273" s="26"/>
      <c r="F273" s="27"/>
      <c r="G273" s="65" t="s">
        <v>4</v>
      </c>
      <c r="H273" s="230"/>
      <c r="I273" s="61">
        <v>600</v>
      </c>
      <c r="J273" s="62">
        <v>834000</v>
      </c>
      <c r="K273" s="62"/>
      <c r="L273" s="62">
        <f>J273+K273</f>
        <v>834000</v>
      </c>
      <c r="M273" s="42"/>
    </row>
    <row r="274" spans="1:13" ht="48" customHeight="1">
      <c r="A274" s="10"/>
      <c r="B274" s="26"/>
      <c r="C274" s="26"/>
      <c r="D274" s="26"/>
      <c r="E274" s="26"/>
      <c r="F274" s="27"/>
      <c r="G274" s="65" t="s">
        <v>673</v>
      </c>
      <c r="H274" s="230" t="s">
        <v>722</v>
      </c>
      <c r="I274" s="61"/>
      <c r="J274" s="62">
        <f>J275</f>
        <v>247161</v>
      </c>
      <c r="K274" s="62">
        <f>K275</f>
        <v>0</v>
      </c>
      <c r="L274" s="62">
        <f>L275</f>
        <v>247161</v>
      </c>
      <c r="M274" s="42"/>
    </row>
    <row r="275" spans="1:13" ht="33" customHeight="1">
      <c r="A275" s="10"/>
      <c r="B275" s="26"/>
      <c r="C275" s="26"/>
      <c r="D275" s="26"/>
      <c r="E275" s="26"/>
      <c r="F275" s="27"/>
      <c r="G275" s="65" t="s">
        <v>4</v>
      </c>
      <c r="H275" s="230"/>
      <c r="I275" s="61">
        <v>600</v>
      </c>
      <c r="J275" s="62">
        <v>247161</v>
      </c>
      <c r="K275" s="62"/>
      <c r="L275" s="62">
        <f>J275+K275</f>
        <v>247161</v>
      </c>
      <c r="M275" s="42"/>
    </row>
    <row r="276" spans="1:13" ht="33" customHeight="1">
      <c r="A276" s="10"/>
      <c r="B276" s="26"/>
      <c r="C276" s="26"/>
      <c r="D276" s="26"/>
      <c r="E276" s="26"/>
      <c r="F276" s="27"/>
      <c r="G276" s="65" t="s">
        <v>536</v>
      </c>
      <c r="H276" s="230" t="s">
        <v>535</v>
      </c>
      <c r="I276" s="61"/>
      <c r="J276" s="62">
        <f>J277</f>
        <v>0</v>
      </c>
      <c r="K276" s="62">
        <f>K277</f>
        <v>745829</v>
      </c>
      <c r="L276" s="62">
        <f>L277</f>
        <v>745829</v>
      </c>
      <c r="M276" s="42"/>
    </row>
    <row r="277" spans="1:13" ht="33" customHeight="1">
      <c r="A277" s="10"/>
      <c r="B277" s="26"/>
      <c r="C277" s="26"/>
      <c r="D277" s="26"/>
      <c r="E277" s="26"/>
      <c r="F277" s="27"/>
      <c r="G277" s="65" t="s">
        <v>4</v>
      </c>
      <c r="H277" s="230"/>
      <c r="I277" s="61">
        <v>600</v>
      </c>
      <c r="J277" s="62">
        <v>0</v>
      </c>
      <c r="K277" s="62">
        <v>745829</v>
      </c>
      <c r="L277" s="62">
        <f>J277+K277</f>
        <v>745829</v>
      </c>
      <c r="M277" s="42"/>
    </row>
    <row r="278" spans="1:13" ht="64.5" customHeight="1">
      <c r="A278" s="10"/>
      <c r="B278" s="26"/>
      <c r="C278" s="26"/>
      <c r="D278" s="26"/>
      <c r="E278" s="26"/>
      <c r="F278" s="27"/>
      <c r="G278" s="65" t="s">
        <v>688</v>
      </c>
      <c r="H278" s="230" t="s">
        <v>687</v>
      </c>
      <c r="I278" s="61"/>
      <c r="J278" s="62">
        <f>J279</f>
        <v>0</v>
      </c>
      <c r="K278" s="62">
        <f>K279</f>
        <v>492498</v>
      </c>
      <c r="L278" s="62">
        <f>L279</f>
        <v>492498</v>
      </c>
      <c r="M278" s="42"/>
    </row>
    <row r="279" spans="1:13" ht="33" customHeight="1">
      <c r="A279" s="10"/>
      <c r="B279" s="26"/>
      <c r="C279" s="26"/>
      <c r="D279" s="26"/>
      <c r="E279" s="26"/>
      <c r="F279" s="27"/>
      <c r="G279" s="65" t="s">
        <v>4</v>
      </c>
      <c r="H279" s="230"/>
      <c r="I279" s="61">
        <v>600</v>
      </c>
      <c r="J279" s="62"/>
      <c r="K279" s="62">
        <f>467873+24625</f>
        <v>492498</v>
      </c>
      <c r="L279" s="62">
        <f>J279+K279</f>
        <v>492498</v>
      </c>
      <c r="M279" s="42"/>
    </row>
    <row r="280" spans="1:13" ht="53.25" customHeight="1">
      <c r="A280" s="10"/>
      <c r="B280" s="26"/>
      <c r="C280" s="26"/>
      <c r="D280" s="26"/>
      <c r="E280" s="26"/>
      <c r="F280" s="27"/>
      <c r="G280" s="23" t="s">
        <v>679</v>
      </c>
      <c r="H280" s="230" t="s">
        <v>723</v>
      </c>
      <c r="I280" s="61"/>
      <c r="J280" s="62">
        <f>J281</f>
        <v>4000000</v>
      </c>
      <c r="K280" s="62">
        <f>K281</f>
        <v>0</v>
      </c>
      <c r="L280" s="62">
        <f>L281</f>
        <v>4000000</v>
      </c>
      <c r="M280" s="42"/>
    </row>
    <row r="281" spans="1:13" ht="37.5" customHeight="1">
      <c r="A281" s="10"/>
      <c r="B281" s="26"/>
      <c r="C281" s="26"/>
      <c r="D281" s="26"/>
      <c r="E281" s="26"/>
      <c r="F281" s="27"/>
      <c r="G281" s="65" t="s">
        <v>4</v>
      </c>
      <c r="H281" s="230"/>
      <c r="I281" s="61">
        <v>600</v>
      </c>
      <c r="J281" s="62">
        <v>4000000</v>
      </c>
      <c r="K281" s="62"/>
      <c r="L281" s="62">
        <f>J281+K281</f>
        <v>4000000</v>
      </c>
      <c r="M281" s="42"/>
    </row>
    <row r="282" spans="1:13" ht="46.5" customHeight="1">
      <c r="A282" s="10"/>
      <c r="B282" s="26"/>
      <c r="C282" s="26"/>
      <c r="D282" s="26"/>
      <c r="E282" s="26"/>
      <c r="F282" s="27"/>
      <c r="G282" s="65" t="s">
        <v>680</v>
      </c>
      <c r="H282" s="230" t="s">
        <v>724</v>
      </c>
      <c r="I282" s="61"/>
      <c r="J282" s="62">
        <f>J283</f>
        <v>805797</v>
      </c>
      <c r="K282" s="62">
        <f>K283</f>
        <v>0</v>
      </c>
      <c r="L282" s="62">
        <f>L283</f>
        <v>805797</v>
      </c>
      <c r="M282" s="42"/>
    </row>
    <row r="283" spans="1:13" ht="33" customHeight="1">
      <c r="A283" s="10"/>
      <c r="B283" s="26"/>
      <c r="C283" s="26"/>
      <c r="D283" s="26"/>
      <c r="E283" s="26"/>
      <c r="F283" s="27"/>
      <c r="G283" s="65" t="s">
        <v>4</v>
      </c>
      <c r="H283" s="230"/>
      <c r="I283" s="61">
        <v>600</v>
      </c>
      <c r="J283" s="62">
        <v>805797</v>
      </c>
      <c r="K283" s="62"/>
      <c r="L283" s="62">
        <f>J283+K283</f>
        <v>805797</v>
      </c>
      <c r="M283" s="42"/>
    </row>
    <row r="284" spans="1:13" ht="60">
      <c r="A284" s="10"/>
      <c r="B284" s="268" t="s">
        <v>45</v>
      </c>
      <c r="C284" s="268"/>
      <c r="D284" s="268"/>
      <c r="E284" s="268"/>
      <c r="F284" s="269"/>
      <c r="G284" s="81" t="s">
        <v>581</v>
      </c>
      <c r="H284" s="4" t="s">
        <v>408</v>
      </c>
      <c r="I284" s="61" t="s">
        <v>0</v>
      </c>
      <c r="J284" s="62">
        <f>J285</f>
        <v>125000</v>
      </c>
      <c r="K284" s="62"/>
      <c r="L284" s="62">
        <f>L285</f>
        <v>125000</v>
      </c>
      <c r="M284" s="42"/>
    </row>
    <row r="285" spans="1:13" ht="55.5" customHeight="1">
      <c r="A285" s="10"/>
      <c r="B285" s="26"/>
      <c r="C285" s="26"/>
      <c r="D285" s="26"/>
      <c r="E285" s="26"/>
      <c r="F285" s="27"/>
      <c r="G285" s="82" t="s">
        <v>412</v>
      </c>
      <c r="H285" s="223" t="s">
        <v>409</v>
      </c>
      <c r="I285" s="61"/>
      <c r="J285" s="62">
        <f>J286</f>
        <v>125000</v>
      </c>
      <c r="K285" s="62"/>
      <c r="L285" s="62">
        <f>L286</f>
        <v>125000</v>
      </c>
      <c r="M285" s="42"/>
    </row>
    <row r="286" spans="1:13" ht="81" customHeight="1">
      <c r="A286" s="10"/>
      <c r="B286" s="26"/>
      <c r="C286" s="26"/>
      <c r="D286" s="26"/>
      <c r="E286" s="26"/>
      <c r="F286" s="27"/>
      <c r="G286" s="65" t="s">
        <v>582</v>
      </c>
      <c r="H286" s="223" t="s">
        <v>410</v>
      </c>
      <c r="I286" s="61"/>
      <c r="J286" s="62">
        <f>J287+J288</f>
        <v>125000</v>
      </c>
      <c r="K286" s="62"/>
      <c r="L286" s="62">
        <f>L287+L288</f>
        <v>125000</v>
      </c>
      <c r="M286" s="42"/>
    </row>
    <row r="287" spans="1:13" ht="34.5" customHeight="1">
      <c r="A287" s="10"/>
      <c r="B287" s="26"/>
      <c r="C287" s="26"/>
      <c r="D287" s="26"/>
      <c r="E287" s="26"/>
      <c r="F287" s="27"/>
      <c r="G287" s="65" t="s">
        <v>640</v>
      </c>
      <c r="H287" s="230"/>
      <c r="I287" s="61">
        <v>200</v>
      </c>
      <c r="J287" s="62">
        <v>59000</v>
      </c>
      <c r="K287" s="62"/>
      <c r="L287" s="62">
        <v>59000</v>
      </c>
      <c r="M287" s="42"/>
    </row>
    <row r="288" spans="1:13" ht="37.5" customHeight="1">
      <c r="A288" s="10"/>
      <c r="B288" s="270">
        <v>600</v>
      </c>
      <c r="C288" s="270"/>
      <c r="D288" s="270"/>
      <c r="E288" s="270"/>
      <c r="F288" s="271"/>
      <c r="G288" s="65" t="s">
        <v>4</v>
      </c>
      <c r="H288" s="230" t="s">
        <v>0</v>
      </c>
      <c r="I288" s="61">
        <v>600</v>
      </c>
      <c r="J288" s="62">
        <v>66000</v>
      </c>
      <c r="K288" s="62"/>
      <c r="L288" s="62">
        <v>66000</v>
      </c>
      <c r="M288" s="42"/>
    </row>
    <row r="289" spans="1:13" ht="31.5" customHeight="1" hidden="1">
      <c r="A289" s="10"/>
      <c r="B289" s="26"/>
      <c r="C289" s="26"/>
      <c r="D289" s="26"/>
      <c r="E289" s="26"/>
      <c r="F289" s="27"/>
      <c r="G289" s="65" t="s">
        <v>121</v>
      </c>
      <c r="H289" s="223" t="s">
        <v>411</v>
      </c>
      <c r="I289" s="61"/>
      <c r="J289" s="62">
        <f>J290</f>
        <v>0</v>
      </c>
      <c r="K289" s="62"/>
      <c r="L289" s="62">
        <f>L290</f>
        <v>0</v>
      </c>
      <c r="M289" s="42"/>
    </row>
    <row r="290" spans="1:13" ht="35.25" customHeight="1" hidden="1">
      <c r="A290" s="10"/>
      <c r="B290" s="26"/>
      <c r="C290" s="26"/>
      <c r="D290" s="26"/>
      <c r="E290" s="26"/>
      <c r="F290" s="27"/>
      <c r="G290" s="65" t="s">
        <v>2</v>
      </c>
      <c r="H290" s="230"/>
      <c r="I290" s="61">
        <v>200</v>
      </c>
      <c r="J290" s="62">
        <v>0</v>
      </c>
      <c r="K290" s="62"/>
      <c r="L290" s="62">
        <v>0</v>
      </c>
      <c r="M290" s="42"/>
    </row>
    <row r="291" spans="1:13" ht="21" customHeight="1">
      <c r="A291" s="10"/>
      <c r="B291" s="268" t="s">
        <v>44</v>
      </c>
      <c r="C291" s="268"/>
      <c r="D291" s="268"/>
      <c r="E291" s="268"/>
      <c r="F291" s="269"/>
      <c r="G291" s="81" t="s">
        <v>583</v>
      </c>
      <c r="H291" s="4" t="s">
        <v>413</v>
      </c>
      <c r="I291" s="163" t="s">
        <v>0</v>
      </c>
      <c r="J291" s="62">
        <f>J292+J297</f>
        <v>529158</v>
      </c>
      <c r="K291" s="164">
        <f>K292+K297</f>
        <v>1000</v>
      </c>
      <c r="L291" s="62">
        <f>L292+L297</f>
        <v>530158</v>
      </c>
      <c r="M291" s="42"/>
    </row>
    <row r="292" spans="1:13" ht="46.5" customHeight="1">
      <c r="A292" s="10"/>
      <c r="B292" s="26"/>
      <c r="C292" s="26"/>
      <c r="D292" s="26"/>
      <c r="E292" s="26"/>
      <c r="F292" s="27"/>
      <c r="G292" s="82" t="s">
        <v>415</v>
      </c>
      <c r="H292" s="223" t="s">
        <v>414</v>
      </c>
      <c r="I292" s="163"/>
      <c r="J292" s="62">
        <f>J293</f>
        <v>266000</v>
      </c>
      <c r="K292" s="164"/>
      <c r="L292" s="62">
        <f>L293</f>
        <v>266000</v>
      </c>
      <c r="M292" s="42"/>
    </row>
    <row r="293" spans="1:13" ht="30.75">
      <c r="A293" s="10"/>
      <c r="B293" s="270">
        <v>800</v>
      </c>
      <c r="C293" s="270"/>
      <c r="D293" s="270"/>
      <c r="E293" s="270"/>
      <c r="F293" s="271"/>
      <c r="G293" s="65" t="s">
        <v>578</v>
      </c>
      <c r="H293" s="223" t="s">
        <v>416</v>
      </c>
      <c r="I293" s="61"/>
      <c r="J293" s="62">
        <f>J294+J295+J296</f>
        <v>266000</v>
      </c>
      <c r="K293" s="62"/>
      <c r="L293" s="62">
        <f>L294+L295+L296</f>
        <v>266000</v>
      </c>
      <c r="M293" s="42"/>
    </row>
    <row r="294" spans="1:13" ht="30.75">
      <c r="A294" s="10"/>
      <c r="B294" s="26"/>
      <c r="C294" s="26"/>
      <c r="D294" s="26"/>
      <c r="E294" s="26"/>
      <c r="F294" s="27"/>
      <c r="G294" s="65" t="s">
        <v>640</v>
      </c>
      <c r="H294" s="230"/>
      <c r="I294" s="61">
        <v>200</v>
      </c>
      <c r="J294" s="62">
        <v>124000</v>
      </c>
      <c r="K294" s="62"/>
      <c r="L294" s="62">
        <v>124000</v>
      </c>
      <c r="M294" s="42"/>
    </row>
    <row r="295" spans="1:13" ht="0" customHeight="1" hidden="1">
      <c r="A295" s="10"/>
      <c r="B295" s="26"/>
      <c r="C295" s="26"/>
      <c r="D295" s="26"/>
      <c r="E295" s="26"/>
      <c r="F295" s="27"/>
      <c r="G295" s="65"/>
      <c r="H295" s="230"/>
      <c r="I295" s="61"/>
      <c r="J295" s="62"/>
      <c r="K295" s="62"/>
      <c r="L295" s="62"/>
      <c r="M295" s="42"/>
    </row>
    <row r="296" spans="1:13" ht="35.25" customHeight="1">
      <c r="A296" s="10"/>
      <c r="B296" s="26"/>
      <c r="C296" s="26"/>
      <c r="D296" s="26"/>
      <c r="E296" s="26"/>
      <c r="F296" s="27"/>
      <c r="G296" s="65" t="s">
        <v>4</v>
      </c>
      <c r="H296" s="230"/>
      <c r="I296" s="61">
        <v>600</v>
      </c>
      <c r="J296" s="62">
        <v>142000</v>
      </c>
      <c r="K296" s="62"/>
      <c r="L296" s="62">
        <v>142000</v>
      </c>
      <c r="M296" s="42"/>
    </row>
    <row r="297" spans="1:13" ht="35.25" customHeight="1">
      <c r="A297" s="10"/>
      <c r="B297" s="27"/>
      <c r="C297" s="256"/>
      <c r="D297" s="256"/>
      <c r="E297" s="256"/>
      <c r="F297" s="256"/>
      <c r="G297" s="82" t="s">
        <v>678</v>
      </c>
      <c r="H297" s="237" t="s">
        <v>675</v>
      </c>
      <c r="I297" s="160"/>
      <c r="J297" s="162">
        <f>J298+J300</f>
        <v>263158</v>
      </c>
      <c r="K297" s="162">
        <f>K298+K300</f>
        <v>1000</v>
      </c>
      <c r="L297" s="162">
        <f>L298+L300</f>
        <v>264158</v>
      </c>
      <c r="M297" s="42"/>
    </row>
    <row r="298" spans="1:13" ht="46.5" customHeight="1">
      <c r="A298" s="10"/>
      <c r="B298" s="292" t="s">
        <v>43</v>
      </c>
      <c r="C298" s="293"/>
      <c r="D298" s="293"/>
      <c r="E298" s="293"/>
      <c r="F298" s="294"/>
      <c r="G298" s="65" t="s">
        <v>676</v>
      </c>
      <c r="H298" s="230" t="s">
        <v>725</v>
      </c>
      <c r="I298" s="61"/>
      <c r="J298" s="62">
        <f>J299</f>
        <v>250000</v>
      </c>
      <c r="K298" s="62">
        <f>K299</f>
        <v>0</v>
      </c>
      <c r="L298" s="62">
        <f>L299</f>
        <v>250000</v>
      </c>
      <c r="M298" s="43"/>
    </row>
    <row r="299" spans="1:13" ht="33" customHeight="1">
      <c r="A299" s="10"/>
      <c r="B299" s="18"/>
      <c r="C299" s="18"/>
      <c r="D299" s="18"/>
      <c r="E299" s="18"/>
      <c r="F299" s="19"/>
      <c r="G299" s="65" t="s">
        <v>4</v>
      </c>
      <c r="H299" s="230"/>
      <c r="I299" s="61">
        <v>600</v>
      </c>
      <c r="J299" s="62">
        <v>250000</v>
      </c>
      <c r="K299" s="62"/>
      <c r="L299" s="62">
        <f>J299+K299</f>
        <v>250000</v>
      </c>
      <c r="M299" s="43"/>
    </row>
    <row r="300" spans="1:13" ht="44.25" customHeight="1">
      <c r="A300" s="10"/>
      <c r="B300" s="18"/>
      <c r="C300" s="18"/>
      <c r="D300" s="18"/>
      <c r="E300" s="18"/>
      <c r="F300" s="19"/>
      <c r="G300" s="65" t="s">
        <v>677</v>
      </c>
      <c r="H300" s="230" t="s">
        <v>726</v>
      </c>
      <c r="I300" s="61"/>
      <c r="J300" s="62">
        <f>J301</f>
        <v>13158</v>
      </c>
      <c r="K300" s="62">
        <f>K301</f>
        <v>1000</v>
      </c>
      <c r="L300" s="62">
        <f>L301</f>
        <v>14158</v>
      </c>
      <c r="M300" s="43"/>
    </row>
    <row r="301" spans="1:13" ht="32.25" customHeight="1">
      <c r="A301" s="10"/>
      <c r="B301" s="18"/>
      <c r="C301" s="18"/>
      <c r="D301" s="18"/>
      <c r="E301" s="18"/>
      <c r="F301" s="19"/>
      <c r="G301" s="65" t="s">
        <v>4</v>
      </c>
      <c r="H301" s="230"/>
      <c r="I301" s="61">
        <v>600</v>
      </c>
      <c r="J301" s="62">
        <v>13158</v>
      </c>
      <c r="K301" s="62">
        <v>1000</v>
      </c>
      <c r="L301" s="62">
        <f>J301+K301</f>
        <v>14158</v>
      </c>
      <c r="M301" s="43"/>
    </row>
    <row r="302" spans="1:13" ht="45">
      <c r="A302" s="10"/>
      <c r="B302" s="276" t="s">
        <v>42</v>
      </c>
      <c r="C302" s="276"/>
      <c r="D302" s="276"/>
      <c r="E302" s="276"/>
      <c r="F302" s="277"/>
      <c r="G302" s="81" t="s">
        <v>590</v>
      </c>
      <c r="H302" s="4" t="s">
        <v>417</v>
      </c>
      <c r="I302" s="163" t="s">
        <v>0</v>
      </c>
      <c r="J302" s="164">
        <f>J303+J314</f>
        <v>74330663</v>
      </c>
      <c r="K302" s="164">
        <f>K303+K314</f>
        <v>0</v>
      </c>
      <c r="L302" s="164">
        <f>L303+L314</f>
        <v>74330663</v>
      </c>
      <c r="M302" s="42"/>
    </row>
    <row r="303" spans="1:13" ht="48.75" customHeight="1">
      <c r="A303" s="10"/>
      <c r="B303" s="278" t="s">
        <v>41</v>
      </c>
      <c r="C303" s="278"/>
      <c r="D303" s="278"/>
      <c r="E303" s="278"/>
      <c r="F303" s="279"/>
      <c r="G303" s="81" t="s">
        <v>591</v>
      </c>
      <c r="H303" s="4" t="s">
        <v>418</v>
      </c>
      <c r="I303" s="61" t="s">
        <v>0</v>
      </c>
      <c r="J303" s="62">
        <f aca="true" t="shared" si="3" ref="J303:L304">J304</f>
        <v>69957603</v>
      </c>
      <c r="K303" s="62">
        <f t="shared" si="3"/>
        <v>0</v>
      </c>
      <c r="L303" s="62">
        <f t="shared" si="3"/>
        <v>69957603</v>
      </c>
      <c r="M303" s="42"/>
    </row>
    <row r="304" spans="1:13" ht="52.5" customHeight="1">
      <c r="A304" s="10"/>
      <c r="B304" s="20"/>
      <c r="C304" s="20"/>
      <c r="D304" s="20"/>
      <c r="E304" s="20"/>
      <c r="F304" s="21"/>
      <c r="G304" s="82" t="s">
        <v>482</v>
      </c>
      <c r="H304" s="223" t="s">
        <v>419</v>
      </c>
      <c r="I304" s="61"/>
      <c r="J304" s="62">
        <f t="shared" si="3"/>
        <v>69957603</v>
      </c>
      <c r="K304" s="62">
        <f t="shared" si="3"/>
        <v>0</v>
      </c>
      <c r="L304" s="62">
        <f t="shared" si="3"/>
        <v>69957603</v>
      </c>
      <c r="M304" s="42"/>
    </row>
    <row r="305" spans="1:13" ht="66" customHeight="1">
      <c r="A305" s="10"/>
      <c r="B305" s="20"/>
      <c r="C305" s="20"/>
      <c r="D305" s="20"/>
      <c r="E305" s="20"/>
      <c r="F305" s="21"/>
      <c r="G305" s="65" t="s">
        <v>592</v>
      </c>
      <c r="H305" s="9" t="s">
        <v>420</v>
      </c>
      <c r="I305" s="61"/>
      <c r="J305" s="62">
        <f>J308+J313</f>
        <v>69957603</v>
      </c>
      <c r="K305" s="62">
        <f>K308+K313</f>
        <v>0</v>
      </c>
      <c r="L305" s="62">
        <f>L308+L313</f>
        <v>69957603</v>
      </c>
      <c r="M305" s="42"/>
    </row>
    <row r="306" spans="1:13" ht="34.5" customHeight="1" hidden="1">
      <c r="A306" s="10"/>
      <c r="B306" s="20"/>
      <c r="C306" s="20"/>
      <c r="D306" s="20"/>
      <c r="E306" s="20"/>
      <c r="F306" s="21"/>
      <c r="G306" s="65" t="s">
        <v>4</v>
      </c>
      <c r="H306" s="230"/>
      <c r="I306" s="61">
        <v>600</v>
      </c>
      <c r="J306" s="62"/>
      <c r="K306" s="62"/>
      <c r="L306" s="62"/>
      <c r="M306" s="42"/>
    </row>
    <row r="307" spans="1:13" ht="46.5" hidden="1">
      <c r="A307" s="10"/>
      <c r="B307" s="274" t="s">
        <v>40</v>
      </c>
      <c r="C307" s="274"/>
      <c r="D307" s="274"/>
      <c r="E307" s="274"/>
      <c r="F307" s="275"/>
      <c r="G307" s="65" t="s">
        <v>21</v>
      </c>
      <c r="H307" s="230"/>
      <c r="I307" s="61">
        <v>400</v>
      </c>
      <c r="J307" s="62">
        <v>0</v>
      </c>
      <c r="K307" s="62"/>
      <c r="L307" s="62">
        <v>0</v>
      </c>
      <c r="M307" s="42"/>
    </row>
    <row r="308" spans="1:13" ht="33" customHeight="1">
      <c r="A308" s="10"/>
      <c r="B308" s="24"/>
      <c r="C308" s="24"/>
      <c r="D308" s="24"/>
      <c r="E308" s="24"/>
      <c r="F308" s="25"/>
      <c r="G308" s="65" t="s">
        <v>642</v>
      </c>
      <c r="H308" s="230"/>
      <c r="I308" s="61">
        <v>400</v>
      </c>
      <c r="J308" s="62">
        <v>69957603</v>
      </c>
      <c r="K308" s="62"/>
      <c r="L308" s="62">
        <f>J308+K308</f>
        <v>69957603</v>
      </c>
      <c r="M308" s="42"/>
    </row>
    <row r="309" spans="1:13" ht="45" customHeight="1" hidden="1">
      <c r="A309" s="10"/>
      <c r="B309" s="274" t="s">
        <v>39</v>
      </c>
      <c r="C309" s="274"/>
      <c r="D309" s="274"/>
      <c r="E309" s="274"/>
      <c r="F309" s="275"/>
      <c r="G309" s="65" t="s">
        <v>155</v>
      </c>
      <c r="H309" s="230" t="s">
        <v>260</v>
      </c>
      <c r="I309" s="61" t="s">
        <v>0</v>
      </c>
      <c r="J309" s="62">
        <f>J310</f>
        <v>18002800</v>
      </c>
      <c r="K309" s="62"/>
      <c r="L309" s="62">
        <f>L310</f>
        <v>18002800</v>
      </c>
      <c r="M309" s="42"/>
    </row>
    <row r="310" spans="1:13" ht="46.5" hidden="1">
      <c r="A310" s="10"/>
      <c r="B310" s="270">
        <v>500</v>
      </c>
      <c r="C310" s="270"/>
      <c r="D310" s="270"/>
      <c r="E310" s="270"/>
      <c r="F310" s="271"/>
      <c r="G310" s="65" t="s">
        <v>21</v>
      </c>
      <c r="H310" s="9" t="s">
        <v>0</v>
      </c>
      <c r="I310" s="61">
        <v>400</v>
      </c>
      <c r="J310" s="62">
        <v>18002800</v>
      </c>
      <c r="K310" s="62"/>
      <c r="L310" s="62">
        <v>18002800</v>
      </c>
      <c r="M310" s="42"/>
    </row>
    <row r="311" spans="1:13" ht="46.5" hidden="1">
      <c r="A311" s="10"/>
      <c r="B311" s="26"/>
      <c r="C311" s="26"/>
      <c r="D311" s="26"/>
      <c r="E311" s="26"/>
      <c r="F311" s="27"/>
      <c r="G311" s="65" t="s">
        <v>276</v>
      </c>
      <c r="H311" s="230" t="s">
        <v>275</v>
      </c>
      <c r="I311" s="61"/>
      <c r="J311" s="62">
        <f>J312</f>
        <v>3087000</v>
      </c>
      <c r="K311" s="62"/>
      <c r="L311" s="62">
        <f>L312</f>
        <v>3087000</v>
      </c>
      <c r="M311" s="42"/>
    </row>
    <row r="312" spans="1:13" ht="50.25" customHeight="1" hidden="1">
      <c r="A312" s="10"/>
      <c r="B312" s="26"/>
      <c r="C312" s="26"/>
      <c r="D312" s="26"/>
      <c r="E312" s="26"/>
      <c r="F312" s="27"/>
      <c r="G312" s="65" t="s">
        <v>21</v>
      </c>
      <c r="H312" s="9"/>
      <c r="I312" s="61">
        <v>400</v>
      </c>
      <c r="J312" s="62">
        <v>3087000</v>
      </c>
      <c r="K312" s="62"/>
      <c r="L312" s="62">
        <v>3087000</v>
      </c>
      <c r="M312" s="42"/>
    </row>
    <row r="313" spans="1:13" ht="23.25" customHeight="1" hidden="1">
      <c r="A313" s="10"/>
      <c r="B313" s="26"/>
      <c r="C313" s="26"/>
      <c r="D313" s="26"/>
      <c r="E313" s="26"/>
      <c r="F313" s="27"/>
      <c r="G313" s="165" t="s">
        <v>1</v>
      </c>
      <c r="H313" s="9"/>
      <c r="I313" s="61">
        <v>800</v>
      </c>
      <c r="J313" s="62">
        <v>0</v>
      </c>
      <c r="K313" s="62"/>
      <c r="L313" s="62">
        <v>0</v>
      </c>
      <c r="M313" s="42"/>
    </row>
    <row r="314" spans="1:13" ht="69.75" customHeight="1">
      <c r="A314" s="10"/>
      <c r="B314" s="26"/>
      <c r="C314" s="26"/>
      <c r="D314" s="26"/>
      <c r="E314" s="26"/>
      <c r="F314" s="27"/>
      <c r="G314" s="81" t="s">
        <v>588</v>
      </c>
      <c r="H314" s="4" t="s">
        <v>421</v>
      </c>
      <c r="I314" s="61"/>
      <c r="J314" s="62">
        <f>J315</f>
        <v>4373060</v>
      </c>
      <c r="K314" s="62"/>
      <c r="L314" s="62">
        <f>L315</f>
        <v>4373060</v>
      </c>
      <c r="M314" s="42"/>
    </row>
    <row r="315" spans="1:13" ht="48" customHeight="1">
      <c r="A315" s="10"/>
      <c r="B315" s="26"/>
      <c r="C315" s="26"/>
      <c r="D315" s="26"/>
      <c r="E315" s="26"/>
      <c r="F315" s="27"/>
      <c r="G315" s="82" t="s">
        <v>539</v>
      </c>
      <c r="H315" s="223" t="s">
        <v>422</v>
      </c>
      <c r="I315" s="61"/>
      <c r="J315" s="62">
        <f>J316</f>
        <v>4373060</v>
      </c>
      <c r="K315" s="62"/>
      <c r="L315" s="62">
        <f>L316</f>
        <v>4373060</v>
      </c>
      <c r="M315" s="42"/>
    </row>
    <row r="316" spans="1:13" ht="81" customHeight="1">
      <c r="A316" s="10"/>
      <c r="B316" s="26"/>
      <c r="C316" s="26"/>
      <c r="D316" s="26"/>
      <c r="E316" s="26"/>
      <c r="F316" s="27"/>
      <c r="G316" s="65" t="s">
        <v>589</v>
      </c>
      <c r="H316" s="9" t="s">
        <v>423</v>
      </c>
      <c r="I316" s="61"/>
      <c r="J316" s="62">
        <f>J317</f>
        <v>4373060</v>
      </c>
      <c r="K316" s="62"/>
      <c r="L316" s="62">
        <f>L317</f>
        <v>4373060</v>
      </c>
      <c r="M316" s="42"/>
    </row>
    <row r="317" spans="1:13" s="151" customFormat="1" ht="39.75" customHeight="1">
      <c r="A317" s="147"/>
      <c r="B317" s="157"/>
      <c r="C317" s="157"/>
      <c r="D317" s="157"/>
      <c r="E317" s="157"/>
      <c r="F317" s="158"/>
      <c r="G317" s="65" t="s">
        <v>4</v>
      </c>
      <c r="H317" s="230"/>
      <c r="I317" s="61">
        <v>600</v>
      </c>
      <c r="J317" s="62">
        <v>4373060</v>
      </c>
      <c r="K317" s="62"/>
      <c r="L317" s="62">
        <v>4373060</v>
      </c>
      <c r="M317" s="159"/>
    </row>
    <row r="318" spans="1:13" s="129" customFormat="1" ht="75">
      <c r="A318" s="127"/>
      <c r="B318" s="288" t="s">
        <v>38</v>
      </c>
      <c r="C318" s="288"/>
      <c r="D318" s="288"/>
      <c r="E318" s="288"/>
      <c r="F318" s="289"/>
      <c r="G318" s="81" t="s">
        <v>595</v>
      </c>
      <c r="H318" s="4" t="s">
        <v>424</v>
      </c>
      <c r="I318" s="163" t="s">
        <v>0</v>
      </c>
      <c r="J318" s="164">
        <f>J319</f>
        <v>123000</v>
      </c>
      <c r="K318" s="164">
        <f>K319</f>
        <v>0</v>
      </c>
      <c r="L318" s="164">
        <f>L319</f>
        <v>123000</v>
      </c>
      <c r="M318" s="128"/>
    </row>
    <row r="319" spans="1:13" s="129" customFormat="1" ht="72" customHeight="1">
      <c r="A319" s="127"/>
      <c r="B319" s="295" t="s">
        <v>37</v>
      </c>
      <c r="C319" s="295"/>
      <c r="D319" s="295"/>
      <c r="E319" s="295"/>
      <c r="F319" s="296"/>
      <c r="G319" s="65" t="s">
        <v>596</v>
      </c>
      <c r="H319" s="9" t="s">
        <v>425</v>
      </c>
      <c r="I319" s="61" t="s">
        <v>0</v>
      </c>
      <c r="J319" s="62">
        <f>SUM(J320+J323)</f>
        <v>123000</v>
      </c>
      <c r="K319" s="62">
        <f>SUM(K320+K323)</f>
        <v>0</v>
      </c>
      <c r="L319" s="62">
        <f>SUM(L320+L323)</f>
        <v>123000</v>
      </c>
      <c r="M319" s="128"/>
    </row>
    <row r="320" spans="1:13" s="129" customFormat="1" ht="54.75" customHeight="1">
      <c r="A320" s="127"/>
      <c r="B320" s="130"/>
      <c r="C320" s="130"/>
      <c r="D320" s="130"/>
      <c r="E320" s="130"/>
      <c r="F320" s="131"/>
      <c r="G320" s="82" t="s">
        <v>597</v>
      </c>
      <c r="H320" s="223" t="s">
        <v>426</v>
      </c>
      <c r="I320" s="61"/>
      <c r="J320" s="62">
        <f>J321</f>
        <v>123000</v>
      </c>
      <c r="K320" s="62">
        <f>K321</f>
        <v>0</v>
      </c>
      <c r="L320" s="62">
        <f>L321</f>
        <v>123000</v>
      </c>
      <c r="M320" s="128"/>
    </row>
    <row r="321" spans="1:13" s="129" customFormat="1" ht="61.5">
      <c r="A321" s="127"/>
      <c r="B321" s="130"/>
      <c r="C321" s="130"/>
      <c r="D321" s="130"/>
      <c r="E321" s="130"/>
      <c r="F321" s="131"/>
      <c r="G321" s="65" t="s">
        <v>598</v>
      </c>
      <c r="H321" s="9" t="s">
        <v>727</v>
      </c>
      <c r="I321" s="61"/>
      <c r="J321" s="62">
        <f>J322</f>
        <v>123000</v>
      </c>
      <c r="K321" s="62"/>
      <c r="L321" s="62">
        <f>L322</f>
        <v>123000</v>
      </c>
      <c r="M321" s="128"/>
    </row>
    <row r="322" spans="1:13" s="129" customFormat="1" ht="30.75">
      <c r="A322" s="127"/>
      <c r="B322" s="130"/>
      <c r="C322" s="130"/>
      <c r="D322" s="130"/>
      <c r="E322" s="130"/>
      <c r="F322" s="131"/>
      <c r="G322" s="65" t="s">
        <v>643</v>
      </c>
      <c r="H322" s="9"/>
      <c r="I322" s="61">
        <v>400</v>
      </c>
      <c r="J322" s="62">
        <v>123000</v>
      </c>
      <c r="K322" s="62"/>
      <c r="L322" s="62">
        <v>123000</v>
      </c>
      <c r="M322" s="128"/>
    </row>
    <row r="323" spans="1:13" s="129" customFormat="1" ht="30.75" hidden="1">
      <c r="A323" s="127"/>
      <c r="B323" s="132"/>
      <c r="C323" s="132"/>
      <c r="D323" s="132"/>
      <c r="E323" s="132"/>
      <c r="F323" s="133"/>
      <c r="G323" s="82" t="s">
        <v>599</v>
      </c>
      <c r="H323" s="9" t="s">
        <v>600</v>
      </c>
      <c r="I323" s="61"/>
      <c r="J323" s="62">
        <f>SUM(J324+J326)</f>
        <v>0</v>
      </c>
      <c r="K323" s="62"/>
      <c r="L323" s="62">
        <f>SUM(L324+L326)</f>
        <v>0</v>
      </c>
      <c r="M323" s="128"/>
    </row>
    <row r="324" spans="1:13" s="129" customFormat="1" ht="46.5" hidden="1">
      <c r="A324" s="127"/>
      <c r="B324" s="132"/>
      <c r="C324" s="132"/>
      <c r="D324" s="132"/>
      <c r="E324" s="132"/>
      <c r="F324" s="133"/>
      <c r="G324" s="65" t="s">
        <v>601</v>
      </c>
      <c r="H324" s="9" t="s">
        <v>602</v>
      </c>
      <c r="I324" s="61"/>
      <c r="J324" s="62">
        <f>SUM(J325)</f>
        <v>0</v>
      </c>
      <c r="K324" s="62"/>
      <c r="L324" s="62">
        <f>SUM(L325)</f>
        <v>0</v>
      </c>
      <c r="M324" s="128"/>
    </row>
    <row r="325" spans="1:13" s="129" customFormat="1" ht="60.75" customHeight="1" hidden="1">
      <c r="A325" s="127"/>
      <c r="B325" s="132"/>
      <c r="C325" s="132"/>
      <c r="D325" s="132"/>
      <c r="E325" s="132"/>
      <c r="F325" s="133"/>
      <c r="G325" s="65" t="s">
        <v>21</v>
      </c>
      <c r="H325" s="9"/>
      <c r="I325" s="61">
        <v>400</v>
      </c>
      <c r="J325" s="62">
        <v>0</v>
      </c>
      <c r="K325" s="62"/>
      <c r="L325" s="62">
        <v>0</v>
      </c>
      <c r="M325" s="128"/>
    </row>
    <row r="326" spans="1:13" s="129" customFormat="1" ht="39.75" customHeight="1" hidden="1">
      <c r="A326" s="127"/>
      <c r="B326" s="132"/>
      <c r="C326" s="132"/>
      <c r="D326" s="132"/>
      <c r="E326" s="132"/>
      <c r="F326" s="133"/>
      <c r="G326" s="65" t="s">
        <v>570</v>
      </c>
      <c r="H326" s="9" t="s">
        <v>603</v>
      </c>
      <c r="I326" s="61"/>
      <c r="J326" s="62">
        <f>SUM(J327)</f>
        <v>0</v>
      </c>
      <c r="K326" s="62"/>
      <c r="L326" s="62">
        <f>SUM(L327)</f>
        <v>0</v>
      </c>
      <c r="M326" s="128"/>
    </row>
    <row r="327" spans="1:13" s="129" customFormat="1" ht="57.75" customHeight="1" hidden="1">
      <c r="A327" s="127"/>
      <c r="B327" s="132"/>
      <c r="C327" s="132"/>
      <c r="D327" s="132"/>
      <c r="E327" s="132"/>
      <c r="F327" s="133"/>
      <c r="G327" s="65" t="s">
        <v>21</v>
      </c>
      <c r="H327" s="9"/>
      <c r="I327" s="61">
        <v>400</v>
      </c>
      <c r="J327" s="62">
        <v>0</v>
      </c>
      <c r="K327" s="62"/>
      <c r="L327" s="62">
        <v>0</v>
      </c>
      <c r="M327" s="128"/>
    </row>
    <row r="328" spans="1:13" s="136" customFormat="1" ht="60">
      <c r="A328" s="134"/>
      <c r="B328" s="303" t="s">
        <v>36</v>
      </c>
      <c r="C328" s="303"/>
      <c r="D328" s="303"/>
      <c r="E328" s="303"/>
      <c r="F328" s="304"/>
      <c r="G328" s="81" t="s">
        <v>619</v>
      </c>
      <c r="H328" s="4" t="s">
        <v>427</v>
      </c>
      <c r="I328" s="163" t="s">
        <v>304</v>
      </c>
      <c r="J328" s="164">
        <f>J329</f>
        <v>100000</v>
      </c>
      <c r="K328" s="164"/>
      <c r="L328" s="164">
        <f>L329</f>
        <v>100000</v>
      </c>
      <c r="M328" s="135"/>
    </row>
    <row r="329" spans="1:13" s="136" customFormat="1" ht="64.5" customHeight="1">
      <c r="A329" s="134"/>
      <c r="B329" s="305" t="s">
        <v>35</v>
      </c>
      <c r="C329" s="305"/>
      <c r="D329" s="305"/>
      <c r="E329" s="305"/>
      <c r="F329" s="306"/>
      <c r="G329" s="65" t="s">
        <v>553</v>
      </c>
      <c r="H329" s="9" t="s">
        <v>428</v>
      </c>
      <c r="I329" s="61" t="s">
        <v>0</v>
      </c>
      <c r="J329" s="62">
        <f>J330+J334</f>
        <v>100000</v>
      </c>
      <c r="K329" s="62"/>
      <c r="L329" s="62">
        <f>L330+L334</f>
        <v>100000</v>
      </c>
      <c r="M329" s="137"/>
    </row>
    <row r="330" spans="1:13" s="136" customFormat="1" ht="49.5" customHeight="1">
      <c r="A330" s="134"/>
      <c r="B330" s="138"/>
      <c r="C330" s="138"/>
      <c r="D330" s="138"/>
      <c r="E330" s="138"/>
      <c r="F330" s="139"/>
      <c r="G330" s="82" t="s">
        <v>430</v>
      </c>
      <c r="H330" s="223" t="s">
        <v>429</v>
      </c>
      <c r="I330" s="61"/>
      <c r="J330" s="62">
        <f>J331</f>
        <v>100000</v>
      </c>
      <c r="K330" s="62"/>
      <c r="L330" s="62">
        <f>L331</f>
        <v>100000</v>
      </c>
      <c r="M330" s="137"/>
    </row>
    <row r="331" spans="1:13" ht="66" customHeight="1">
      <c r="A331" s="10"/>
      <c r="B331" s="20"/>
      <c r="C331" s="20"/>
      <c r="D331" s="20"/>
      <c r="E331" s="20"/>
      <c r="F331" s="21"/>
      <c r="G331" s="65" t="s">
        <v>554</v>
      </c>
      <c r="H331" s="9" t="s">
        <v>431</v>
      </c>
      <c r="I331" s="61"/>
      <c r="J331" s="62">
        <f>J332+J333</f>
        <v>100000</v>
      </c>
      <c r="K331" s="62"/>
      <c r="L331" s="62">
        <f>L332+L333</f>
        <v>100000</v>
      </c>
      <c r="M331" s="43"/>
    </row>
    <row r="332" spans="1:13" ht="30.75">
      <c r="A332" s="10"/>
      <c r="B332" s="274" t="s">
        <v>34</v>
      </c>
      <c r="C332" s="274"/>
      <c r="D332" s="274"/>
      <c r="E332" s="274"/>
      <c r="F332" s="275"/>
      <c r="G332" s="165" t="s">
        <v>640</v>
      </c>
      <c r="H332" s="242"/>
      <c r="I332" s="166">
        <v>200</v>
      </c>
      <c r="J332" s="167">
        <v>50000</v>
      </c>
      <c r="K332" s="167"/>
      <c r="L332" s="167">
        <v>50000</v>
      </c>
      <c r="M332" s="42"/>
    </row>
    <row r="333" spans="1:13" ht="15">
      <c r="A333" s="10"/>
      <c r="B333" s="26"/>
      <c r="C333" s="26"/>
      <c r="D333" s="26"/>
      <c r="E333" s="26"/>
      <c r="F333" s="27"/>
      <c r="G333" s="165" t="s">
        <v>1</v>
      </c>
      <c r="H333" s="242"/>
      <c r="I333" s="166">
        <v>800</v>
      </c>
      <c r="J333" s="167">
        <v>50000</v>
      </c>
      <c r="K333" s="167"/>
      <c r="L333" s="167">
        <v>50000</v>
      </c>
      <c r="M333" s="42"/>
    </row>
    <row r="334" spans="1:13" ht="33" customHeight="1" hidden="1">
      <c r="A334" s="10"/>
      <c r="B334" s="26"/>
      <c r="C334" s="26"/>
      <c r="D334" s="26"/>
      <c r="E334" s="26"/>
      <c r="F334" s="27"/>
      <c r="G334" s="182" t="s">
        <v>518</v>
      </c>
      <c r="H334" s="223" t="s">
        <v>516</v>
      </c>
      <c r="I334" s="166"/>
      <c r="J334" s="167">
        <f>J335</f>
        <v>0</v>
      </c>
      <c r="K334" s="167"/>
      <c r="L334" s="167">
        <f>L335</f>
        <v>0</v>
      </c>
      <c r="M334" s="42"/>
    </row>
    <row r="335" spans="1:13" ht="30.75" hidden="1">
      <c r="A335" s="10"/>
      <c r="B335" s="26"/>
      <c r="C335" s="26"/>
      <c r="D335" s="26"/>
      <c r="E335" s="26"/>
      <c r="F335" s="27"/>
      <c r="G335" s="165" t="s">
        <v>520</v>
      </c>
      <c r="H335" s="9" t="s">
        <v>519</v>
      </c>
      <c r="I335" s="166"/>
      <c r="J335" s="167">
        <f>J336</f>
        <v>0</v>
      </c>
      <c r="K335" s="167"/>
      <c r="L335" s="167">
        <f>L336</f>
        <v>0</v>
      </c>
      <c r="M335" s="42"/>
    </row>
    <row r="336" spans="1:13" ht="30.75" hidden="1">
      <c r="A336" s="10"/>
      <c r="B336" s="26"/>
      <c r="C336" s="26"/>
      <c r="D336" s="26"/>
      <c r="E336" s="26"/>
      <c r="F336" s="27"/>
      <c r="G336" s="165" t="s">
        <v>2</v>
      </c>
      <c r="H336" s="223"/>
      <c r="I336" s="166">
        <v>200</v>
      </c>
      <c r="J336" s="167">
        <v>0</v>
      </c>
      <c r="K336" s="167"/>
      <c r="L336" s="167">
        <v>0</v>
      </c>
      <c r="M336" s="42"/>
    </row>
    <row r="337" spans="1:13" s="136" customFormat="1" ht="31.5" customHeight="1">
      <c r="A337" s="134"/>
      <c r="B337" s="140"/>
      <c r="C337" s="140"/>
      <c r="D337" s="140"/>
      <c r="E337" s="140"/>
      <c r="F337" s="141"/>
      <c r="G337" s="168" t="s">
        <v>555</v>
      </c>
      <c r="H337" s="4" t="s">
        <v>493</v>
      </c>
      <c r="I337" s="169"/>
      <c r="J337" s="170">
        <f aca="true" t="shared" si="4" ref="J337:L338">J338</f>
        <v>155891</v>
      </c>
      <c r="K337" s="170">
        <f t="shared" si="4"/>
        <v>-3780</v>
      </c>
      <c r="L337" s="170">
        <f t="shared" si="4"/>
        <v>152111</v>
      </c>
      <c r="M337" s="135"/>
    </row>
    <row r="338" spans="1:13" s="136" customFormat="1" ht="48.75" customHeight="1">
      <c r="A338" s="134"/>
      <c r="B338" s="140"/>
      <c r="C338" s="140"/>
      <c r="D338" s="140"/>
      <c r="E338" s="140"/>
      <c r="F338" s="141"/>
      <c r="G338" s="171" t="s">
        <v>556</v>
      </c>
      <c r="H338" s="4" t="s">
        <v>494</v>
      </c>
      <c r="I338" s="172"/>
      <c r="J338" s="173">
        <f t="shared" si="4"/>
        <v>155891</v>
      </c>
      <c r="K338" s="173">
        <f t="shared" si="4"/>
        <v>-3780</v>
      </c>
      <c r="L338" s="173">
        <f t="shared" si="4"/>
        <v>152111</v>
      </c>
      <c r="M338" s="135"/>
    </row>
    <row r="339" spans="1:13" s="72" customFormat="1" ht="49.5" customHeight="1">
      <c r="A339" s="68"/>
      <c r="B339" s="69"/>
      <c r="C339" s="69"/>
      <c r="D339" s="69"/>
      <c r="E339" s="69"/>
      <c r="F339" s="70"/>
      <c r="G339" s="174" t="s">
        <v>517</v>
      </c>
      <c r="H339" s="223" t="s">
        <v>495</v>
      </c>
      <c r="I339" s="172"/>
      <c r="J339" s="173">
        <f>J340+J346+J348</f>
        <v>155891</v>
      </c>
      <c r="K339" s="173">
        <f>K340+K346+K348</f>
        <v>-3780</v>
      </c>
      <c r="L339" s="173">
        <f>L340+L346+L348</f>
        <v>152111</v>
      </c>
      <c r="M339" s="71"/>
    </row>
    <row r="340" spans="1:13" s="72" customFormat="1" ht="48.75" customHeight="1">
      <c r="A340" s="68"/>
      <c r="B340" s="69"/>
      <c r="C340" s="69"/>
      <c r="D340" s="69"/>
      <c r="E340" s="69"/>
      <c r="F340" s="70"/>
      <c r="G340" s="171" t="s">
        <v>557</v>
      </c>
      <c r="H340" s="9" t="s">
        <v>728</v>
      </c>
      <c r="I340" s="172"/>
      <c r="J340" s="173">
        <f>J341</f>
        <v>3780</v>
      </c>
      <c r="K340" s="173">
        <f>K341</f>
        <v>-3780</v>
      </c>
      <c r="L340" s="173">
        <f>L341</f>
        <v>0</v>
      </c>
      <c r="M340" s="71"/>
    </row>
    <row r="341" spans="1:13" s="72" customFormat="1" ht="15">
      <c r="A341" s="68"/>
      <c r="B341" s="69"/>
      <c r="C341" s="69"/>
      <c r="D341" s="69"/>
      <c r="E341" s="69"/>
      <c r="F341" s="70"/>
      <c r="G341" s="171" t="s">
        <v>1</v>
      </c>
      <c r="H341" s="243"/>
      <c r="I341" s="172">
        <v>800</v>
      </c>
      <c r="J341" s="173">
        <v>3780</v>
      </c>
      <c r="K341" s="173">
        <v>-3780</v>
      </c>
      <c r="L341" s="173">
        <f>J341+K341</f>
        <v>0</v>
      </c>
      <c r="M341" s="71"/>
    </row>
    <row r="342" spans="1:13" ht="77.25" hidden="1">
      <c r="A342" s="10"/>
      <c r="B342" s="26"/>
      <c r="C342" s="26"/>
      <c r="D342" s="26"/>
      <c r="E342" s="26"/>
      <c r="F342" s="27"/>
      <c r="G342" s="183" t="s">
        <v>280</v>
      </c>
      <c r="H342" s="247" t="s">
        <v>279</v>
      </c>
      <c r="I342" s="184"/>
      <c r="J342" s="185">
        <f>J343</f>
        <v>0</v>
      </c>
      <c r="K342" s="185"/>
      <c r="L342" s="185">
        <f>L343</f>
        <v>0</v>
      </c>
      <c r="M342" s="42"/>
    </row>
    <row r="343" spans="1:13" ht="15" hidden="1">
      <c r="A343" s="10"/>
      <c r="B343" s="26"/>
      <c r="C343" s="26"/>
      <c r="D343" s="26"/>
      <c r="E343" s="26"/>
      <c r="F343" s="27"/>
      <c r="G343" s="65" t="s">
        <v>1</v>
      </c>
      <c r="H343" s="248"/>
      <c r="I343" s="184">
        <v>800</v>
      </c>
      <c r="J343" s="185"/>
      <c r="K343" s="185"/>
      <c r="L343" s="185"/>
      <c r="M343" s="42"/>
    </row>
    <row r="344" spans="1:13" ht="77.25" hidden="1">
      <c r="A344" s="10"/>
      <c r="B344" s="26"/>
      <c r="C344" s="26"/>
      <c r="D344" s="26"/>
      <c r="E344" s="26"/>
      <c r="F344" s="27"/>
      <c r="G344" s="183" t="s">
        <v>278</v>
      </c>
      <c r="H344" s="247" t="s">
        <v>277</v>
      </c>
      <c r="I344" s="184"/>
      <c r="J344" s="185">
        <f>J345</f>
        <v>0</v>
      </c>
      <c r="K344" s="185"/>
      <c r="L344" s="185">
        <f>L345</f>
        <v>0</v>
      </c>
      <c r="M344" s="42"/>
    </row>
    <row r="345" spans="1:13" ht="15" hidden="1">
      <c r="A345" s="10"/>
      <c r="B345" s="26"/>
      <c r="C345" s="26"/>
      <c r="D345" s="26"/>
      <c r="E345" s="26"/>
      <c r="F345" s="27"/>
      <c r="G345" s="65" t="s">
        <v>1</v>
      </c>
      <c r="H345" s="243"/>
      <c r="I345" s="184">
        <v>800</v>
      </c>
      <c r="J345" s="185"/>
      <c r="K345" s="185"/>
      <c r="L345" s="185"/>
      <c r="M345" s="42"/>
    </row>
    <row r="346" spans="1:13" ht="61.5">
      <c r="A346" s="10"/>
      <c r="B346" s="26"/>
      <c r="C346" s="26"/>
      <c r="D346" s="26"/>
      <c r="E346" s="26"/>
      <c r="F346" s="27"/>
      <c r="G346" s="198" t="s">
        <v>669</v>
      </c>
      <c r="H346" s="243" t="s">
        <v>729</v>
      </c>
      <c r="I346" s="184"/>
      <c r="J346" s="185">
        <f>J347</f>
        <v>128891</v>
      </c>
      <c r="K346" s="185">
        <f>K347</f>
        <v>0</v>
      </c>
      <c r="L346" s="185">
        <f>L347</f>
        <v>128891</v>
      </c>
      <c r="M346" s="42"/>
    </row>
    <row r="347" spans="1:13" ht="15">
      <c r="A347" s="10"/>
      <c r="B347" s="26"/>
      <c r="C347" s="26"/>
      <c r="D347" s="26"/>
      <c r="E347" s="26"/>
      <c r="F347" s="27"/>
      <c r="G347" s="171" t="s">
        <v>1</v>
      </c>
      <c r="H347" s="243"/>
      <c r="I347" s="172">
        <v>800</v>
      </c>
      <c r="J347" s="185">
        <v>128891</v>
      </c>
      <c r="K347" s="185"/>
      <c r="L347" s="185">
        <f>J347+K347</f>
        <v>128891</v>
      </c>
      <c r="M347" s="42"/>
    </row>
    <row r="348" spans="1:13" ht="63" customHeight="1">
      <c r="A348" s="10"/>
      <c r="B348" s="26"/>
      <c r="C348" s="26"/>
      <c r="D348" s="26"/>
      <c r="E348" s="26"/>
      <c r="F348" s="27"/>
      <c r="G348" s="198" t="s">
        <v>670</v>
      </c>
      <c r="H348" s="243" t="s">
        <v>730</v>
      </c>
      <c r="I348" s="184"/>
      <c r="J348" s="185">
        <f>J349</f>
        <v>23220</v>
      </c>
      <c r="K348" s="185">
        <f>K349</f>
        <v>0</v>
      </c>
      <c r="L348" s="185">
        <f>L349</f>
        <v>23220</v>
      </c>
      <c r="M348" s="42"/>
    </row>
    <row r="349" spans="1:13" ht="15">
      <c r="A349" s="10"/>
      <c r="B349" s="26"/>
      <c r="C349" s="26"/>
      <c r="D349" s="26"/>
      <c r="E349" s="26"/>
      <c r="F349" s="27"/>
      <c r="G349" s="171" t="s">
        <v>1</v>
      </c>
      <c r="H349" s="243"/>
      <c r="I349" s="172">
        <v>800</v>
      </c>
      <c r="J349" s="185">
        <v>23220</v>
      </c>
      <c r="K349" s="185"/>
      <c r="L349" s="185">
        <f>J349+K349</f>
        <v>23220</v>
      </c>
      <c r="M349" s="42"/>
    </row>
    <row r="350" spans="1:13" s="72" customFormat="1" ht="49.5" customHeight="1">
      <c r="A350" s="68"/>
      <c r="B350" s="290" t="s">
        <v>33</v>
      </c>
      <c r="C350" s="290"/>
      <c r="D350" s="290"/>
      <c r="E350" s="290"/>
      <c r="F350" s="291"/>
      <c r="G350" s="78" t="s">
        <v>584</v>
      </c>
      <c r="H350" s="4" t="s">
        <v>436</v>
      </c>
      <c r="I350" s="79" t="s">
        <v>0</v>
      </c>
      <c r="J350" s="80">
        <f>J351+J359+J365</f>
        <v>9399339.17</v>
      </c>
      <c r="K350" s="80">
        <f>K351+K359+K365</f>
        <v>0</v>
      </c>
      <c r="L350" s="80">
        <f>L351+L359+L365</f>
        <v>9399339.17</v>
      </c>
      <c r="M350" s="71"/>
    </row>
    <row r="351" spans="1:13" s="72" customFormat="1" ht="45">
      <c r="A351" s="68"/>
      <c r="B351" s="301" t="s">
        <v>32</v>
      </c>
      <c r="C351" s="301"/>
      <c r="D351" s="301"/>
      <c r="E351" s="301"/>
      <c r="F351" s="302"/>
      <c r="G351" s="81" t="s">
        <v>585</v>
      </c>
      <c r="H351" s="4" t="s">
        <v>437</v>
      </c>
      <c r="I351" s="61" t="s">
        <v>0</v>
      </c>
      <c r="J351" s="62">
        <f>J352</f>
        <v>180000</v>
      </c>
      <c r="K351" s="62"/>
      <c r="L351" s="62">
        <f>L352</f>
        <v>180000</v>
      </c>
      <c r="M351" s="73"/>
    </row>
    <row r="352" spans="1:13" s="72" customFormat="1" ht="55.5" customHeight="1">
      <c r="A352" s="68"/>
      <c r="B352" s="76"/>
      <c r="C352" s="76"/>
      <c r="D352" s="76"/>
      <c r="E352" s="76"/>
      <c r="F352" s="77"/>
      <c r="G352" s="82" t="s">
        <v>439</v>
      </c>
      <c r="H352" s="223" t="s">
        <v>438</v>
      </c>
      <c r="I352" s="61"/>
      <c r="J352" s="62">
        <f>J353+J357</f>
        <v>180000</v>
      </c>
      <c r="K352" s="62"/>
      <c r="L352" s="62">
        <f>L353+L357</f>
        <v>180000</v>
      </c>
      <c r="M352" s="73"/>
    </row>
    <row r="353" spans="1:13" s="72" customFormat="1" ht="46.5">
      <c r="A353" s="68"/>
      <c r="B353" s="286" t="s">
        <v>31</v>
      </c>
      <c r="C353" s="286"/>
      <c r="D353" s="286"/>
      <c r="E353" s="286"/>
      <c r="F353" s="287"/>
      <c r="G353" s="65" t="s">
        <v>586</v>
      </c>
      <c r="H353" s="9" t="s">
        <v>440</v>
      </c>
      <c r="I353" s="61" t="s">
        <v>0</v>
      </c>
      <c r="J353" s="62">
        <f>J354</f>
        <v>180000</v>
      </c>
      <c r="K353" s="62"/>
      <c r="L353" s="62">
        <f>L354</f>
        <v>180000</v>
      </c>
      <c r="M353" s="71"/>
    </row>
    <row r="354" spans="1:13" s="72" customFormat="1" ht="30.75">
      <c r="A354" s="68"/>
      <c r="B354" s="286">
        <v>200</v>
      </c>
      <c r="C354" s="286"/>
      <c r="D354" s="286"/>
      <c r="E354" s="286"/>
      <c r="F354" s="287"/>
      <c r="G354" s="65" t="s">
        <v>640</v>
      </c>
      <c r="H354" s="9" t="s">
        <v>0</v>
      </c>
      <c r="I354" s="61">
        <v>200</v>
      </c>
      <c r="J354" s="62">
        <v>180000</v>
      </c>
      <c r="K354" s="62"/>
      <c r="L354" s="62">
        <v>180000</v>
      </c>
      <c r="M354" s="71"/>
    </row>
    <row r="355" spans="1:13" ht="30.75" hidden="1">
      <c r="A355" s="10"/>
      <c r="B355" s="26"/>
      <c r="C355" s="26"/>
      <c r="D355" s="26"/>
      <c r="E355" s="26"/>
      <c r="F355" s="27"/>
      <c r="G355" s="65" t="s">
        <v>293</v>
      </c>
      <c r="H355" s="230" t="s">
        <v>292</v>
      </c>
      <c r="I355" s="61"/>
      <c r="J355" s="62"/>
      <c r="K355" s="62"/>
      <c r="L355" s="62"/>
      <c r="M355" s="42"/>
    </row>
    <row r="356" spans="1:13" ht="30.75" hidden="1">
      <c r="A356" s="10"/>
      <c r="B356" s="26"/>
      <c r="C356" s="26"/>
      <c r="D356" s="26"/>
      <c r="E356" s="26"/>
      <c r="F356" s="27"/>
      <c r="G356" s="65" t="s">
        <v>2</v>
      </c>
      <c r="H356" s="9"/>
      <c r="I356" s="61">
        <v>200</v>
      </c>
      <c r="J356" s="62">
        <v>50000</v>
      </c>
      <c r="K356" s="62"/>
      <c r="L356" s="62">
        <v>50000</v>
      </c>
      <c r="M356" s="42"/>
    </row>
    <row r="357" spans="1:13" ht="46.5" hidden="1">
      <c r="A357" s="10"/>
      <c r="B357" s="26"/>
      <c r="C357" s="26"/>
      <c r="D357" s="26"/>
      <c r="E357" s="26"/>
      <c r="F357" s="27"/>
      <c r="G357" s="65" t="s">
        <v>528</v>
      </c>
      <c r="H357" s="9" t="s">
        <v>527</v>
      </c>
      <c r="I357" s="61"/>
      <c r="J357" s="62">
        <f>J358</f>
        <v>0</v>
      </c>
      <c r="K357" s="62"/>
      <c r="L357" s="62">
        <f>L358</f>
        <v>0</v>
      </c>
      <c r="M357" s="42"/>
    </row>
    <row r="358" spans="1:13" ht="30.75" hidden="1">
      <c r="A358" s="10"/>
      <c r="B358" s="26"/>
      <c r="C358" s="26"/>
      <c r="D358" s="26"/>
      <c r="E358" s="26"/>
      <c r="F358" s="27"/>
      <c r="G358" s="65" t="s">
        <v>4</v>
      </c>
      <c r="H358" s="9"/>
      <c r="I358" s="61">
        <v>200</v>
      </c>
      <c r="J358" s="62">
        <v>0</v>
      </c>
      <c r="K358" s="62"/>
      <c r="L358" s="62">
        <v>0</v>
      </c>
      <c r="M358" s="42"/>
    </row>
    <row r="359" spans="1:13" s="72" customFormat="1" ht="64.5" customHeight="1">
      <c r="A359" s="68"/>
      <c r="B359" s="301" t="s">
        <v>30</v>
      </c>
      <c r="C359" s="301"/>
      <c r="D359" s="301"/>
      <c r="E359" s="301"/>
      <c r="F359" s="302"/>
      <c r="G359" s="81" t="s">
        <v>620</v>
      </c>
      <c r="H359" s="4" t="s">
        <v>441</v>
      </c>
      <c r="I359" s="61" t="s">
        <v>0</v>
      </c>
      <c r="J359" s="62">
        <f aca="true" t="shared" si="5" ref="J359:L360">J360</f>
        <v>8834339.17</v>
      </c>
      <c r="K359" s="62">
        <f t="shared" si="5"/>
        <v>0</v>
      </c>
      <c r="L359" s="62">
        <f t="shared" si="5"/>
        <v>8834339.17</v>
      </c>
      <c r="M359" s="71"/>
    </row>
    <row r="360" spans="1:13" s="72" customFormat="1" ht="69.75" customHeight="1">
      <c r="A360" s="68"/>
      <c r="B360" s="76"/>
      <c r="C360" s="76"/>
      <c r="D360" s="76"/>
      <c r="E360" s="76"/>
      <c r="F360" s="77"/>
      <c r="G360" s="82" t="s">
        <v>483</v>
      </c>
      <c r="H360" s="223" t="s">
        <v>442</v>
      </c>
      <c r="I360" s="61"/>
      <c r="J360" s="62">
        <f t="shared" si="5"/>
        <v>8834339.17</v>
      </c>
      <c r="K360" s="62">
        <f t="shared" si="5"/>
        <v>0</v>
      </c>
      <c r="L360" s="62">
        <f t="shared" si="5"/>
        <v>8834339.17</v>
      </c>
      <c r="M360" s="71"/>
    </row>
    <row r="361" spans="1:13" s="72" customFormat="1" ht="69.75" customHeight="1">
      <c r="A361" s="68"/>
      <c r="B361" s="286" t="s">
        <v>29</v>
      </c>
      <c r="C361" s="286"/>
      <c r="D361" s="286"/>
      <c r="E361" s="286"/>
      <c r="F361" s="287"/>
      <c r="G361" s="65" t="s">
        <v>634</v>
      </c>
      <c r="H361" s="9" t="s">
        <v>443</v>
      </c>
      <c r="I361" s="61" t="s">
        <v>0</v>
      </c>
      <c r="J361" s="62">
        <f>J362+J363+J364</f>
        <v>8834339.17</v>
      </c>
      <c r="K361" s="62">
        <f>K362+K363+K364</f>
        <v>0</v>
      </c>
      <c r="L361" s="62">
        <f>L362+L363+L364</f>
        <v>8834339.17</v>
      </c>
      <c r="M361" s="71"/>
    </row>
    <row r="362" spans="1:13" s="72" customFormat="1" ht="78" customHeight="1">
      <c r="A362" s="68"/>
      <c r="B362" s="74"/>
      <c r="C362" s="74"/>
      <c r="D362" s="74"/>
      <c r="E362" s="74"/>
      <c r="F362" s="75"/>
      <c r="G362" s="65" t="s">
        <v>3</v>
      </c>
      <c r="H362" s="230"/>
      <c r="I362" s="61">
        <v>100</v>
      </c>
      <c r="J362" s="62">
        <v>4639199.17</v>
      </c>
      <c r="K362" s="62"/>
      <c r="L362" s="62">
        <v>4639199.17</v>
      </c>
      <c r="M362" s="71"/>
    </row>
    <row r="363" spans="1:13" s="72" customFormat="1" ht="37.5" customHeight="1">
      <c r="A363" s="68"/>
      <c r="B363" s="74"/>
      <c r="C363" s="74"/>
      <c r="D363" s="74"/>
      <c r="E363" s="74"/>
      <c r="F363" s="75"/>
      <c r="G363" s="65" t="s">
        <v>640</v>
      </c>
      <c r="H363" s="230"/>
      <c r="I363" s="61">
        <v>200</v>
      </c>
      <c r="J363" s="62">
        <v>3982740</v>
      </c>
      <c r="K363" s="62"/>
      <c r="L363" s="62">
        <f>J363+K363</f>
        <v>3982740</v>
      </c>
      <c r="M363" s="71"/>
    </row>
    <row r="364" spans="1:13" s="72" customFormat="1" ht="18.75" customHeight="1">
      <c r="A364" s="68"/>
      <c r="B364" s="74"/>
      <c r="C364" s="74"/>
      <c r="D364" s="74"/>
      <c r="E364" s="74"/>
      <c r="F364" s="75"/>
      <c r="G364" s="65" t="s">
        <v>1</v>
      </c>
      <c r="H364" s="230"/>
      <c r="I364" s="61">
        <v>800</v>
      </c>
      <c r="J364" s="62">
        <v>212400</v>
      </c>
      <c r="K364" s="62"/>
      <c r="L364" s="62">
        <v>212400</v>
      </c>
      <c r="M364" s="71"/>
    </row>
    <row r="365" spans="1:13" s="72" customFormat="1" ht="63" customHeight="1">
      <c r="A365" s="68"/>
      <c r="B365" s="69"/>
      <c r="C365" s="69"/>
      <c r="D365" s="69"/>
      <c r="E365" s="69"/>
      <c r="F365" s="70"/>
      <c r="G365" s="83" t="s">
        <v>587</v>
      </c>
      <c r="H365" s="4" t="s">
        <v>444</v>
      </c>
      <c r="I365" s="61"/>
      <c r="J365" s="62">
        <f>J366</f>
        <v>385000</v>
      </c>
      <c r="K365" s="62"/>
      <c r="L365" s="62">
        <f>L366</f>
        <v>385000</v>
      </c>
      <c r="M365" s="71"/>
    </row>
    <row r="366" spans="1:13" s="72" customFormat="1" ht="34.5" customHeight="1">
      <c r="A366" s="68"/>
      <c r="B366" s="69"/>
      <c r="C366" s="69"/>
      <c r="D366" s="69"/>
      <c r="E366" s="69"/>
      <c r="F366" s="70"/>
      <c r="G366" s="82" t="s">
        <v>489</v>
      </c>
      <c r="H366" s="223" t="s">
        <v>445</v>
      </c>
      <c r="I366" s="61"/>
      <c r="J366" s="62">
        <f>J367+J385</f>
        <v>385000</v>
      </c>
      <c r="K366" s="62"/>
      <c r="L366" s="62">
        <f>L367+L385</f>
        <v>385000</v>
      </c>
      <c r="M366" s="71"/>
    </row>
    <row r="367" spans="1:13" s="72" customFormat="1" ht="99.75" customHeight="1">
      <c r="A367" s="68"/>
      <c r="B367" s="69"/>
      <c r="C367" s="69"/>
      <c r="D367" s="69"/>
      <c r="E367" s="69"/>
      <c r="F367" s="70"/>
      <c r="G367" s="161" t="s">
        <v>666</v>
      </c>
      <c r="H367" s="9" t="s">
        <v>446</v>
      </c>
      <c r="I367" s="61"/>
      <c r="J367" s="62">
        <f>J368</f>
        <v>385000</v>
      </c>
      <c r="K367" s="62"/>
      <c r="L367" s="62">
        <f>L368</f>
        <v>385000</v>
      </c>
      <c r="M367" s="71"/>
    </row>
    <row r="368" spans="1:13" s="72" customFormat="1" ht="31.5" customHeight="1">
      <c r="A368" s="68"/>
      <c r="B368" s="69"/>
      <c r="C368" s="69"/>
      <c r="D368" s="69"/>
      <c r="E368" s="69"/>
      <c r="F368" s="70"/>
      <c r="G368" s="65" t="s">
        <v>640</v>
      </c>
      <c r="H368" s="230"/>
      <c r="I368" s="61">
        <v>200</v>
      </c>
      <c r="J368" s="62">
        <v>385000</v>
      </c>
      <c r="K368" s="62"/>
      <c r="L368" s="62">
        <v>385000</v>
      </c>
      <c r="M368" s="71"/>
    </row>
    <row r="369" spans="1:13" ht="53.25" customHeight="1" hidden="1">
      <c r="A369" s="10"/>
      <c r="B369" s="26"/>
      <c r="C369" s="26"/>
      <c r="D369" s="26"/>
      <c r="E369" s="26"/>
      <c r="F369" s="27"/>
      <c r="G369" s="65" t="s">
        <v>253</v>
      </c>
      <c r="H369" s="230" t="s">
        <v>251</v>
      </c>
      <c r="I369" s="61"/>
      <c r="J369" s="62">
        <f>J372+J370</f>
        <v>21053</v>
      </c>
      <c r="K369" s="62"/>
      <c r="L369" s="62">
        <f>L372+L370</f>
        <v>21053</v>
      </c>
      <c r="M369" s="42"/>
    </row>
    <row r="370" spans="1:13" ht="36.75" customHeight="1" hidden="1">
      <c r="A370" s="10"/>
      <c r="B370" s="26"/>
      <c r="C370" s="26"/>
      <c r="D370" s="26"/>
      <c r="E370" s="26"/>
      <c r="F370" s="27"/>
      <c r="G370" s="65" t="s">
        <v>330</v>
      </c>
      <c r="H370" s="230" t="s">
        <v>329</v>
      </c>
      <c r="I370" s="61"/>
      <c r="J370" s="62">
        <f>J371</f>
        <v>20000</v>
      </c>
      <c r="K370" s="62"/>
      <c r="L370" s="62">
        <f>L371</f>
        <v>20000</v>
      </c>
      <c r="M370" s="42"/>
    </row>
    <row r="371" spans="1:13" ht="33" customHeight="1" hidden="1">
      <c r="A371" s="10"/>
      <c r="B371" s="26"/>
      <c r="C371" s="26"/>
      <c r="D371" s="26"/>
      <c r="E371" s="26"/>
      <c r="F371" s="27"/>
      <c r="G371" s="65" t="s">
        <v>2</v>
      </c>
      <c r="H371" s="230"/>
      <c r="I371" s="61">
        <v>200</v>
      </c>
      <c r="J371" s="62">
        <v>20000</v>
      </c>
      <c r="K371" s="62"/>
      <c r="L371" s="62">
        <v>20000</v>
      </c>
      <c r="M371" s="42"/>
    </row>
    <row r="372" spans="1:13" ht="66" customHeight="1" hidden="1">
      <c r="A372" s="10"/>
      <c r="B372" s="26"/>
      <c r="C372" s="26"/>
      <c r="D372" s="26"/>
      <c r="E372" s="26"/>
      <c r="F372" s="27"/>
      <c r="G372" s="65" t="s">
        <v>252</v>
      </c>
      <c r="H372" s="230" t="s">
        <v>250</v>
      </c>
      <c r="I372" s="61"/>
      <c r="J372" s="62">
        <f>J373</f>
        <v>1053</v>
      </c>
      <c r="K372" s="62"/>
      <c r="L372" s="62">
        <f>L373</f>
        <v>1053</v>
      </c>
      <c r="M372" s="42"/>
    </row>
    <row r="373" spans="1:13" ht="36" customHeight="1" hidden="1">
      <c r="A373" s="10"/>
      <c r="B373" s="26"/>
      <c r="C373" s="26"/>
      <c r="D373" s="26"/>
      <c r="E373" s="26"/>
      <c r="F373" s="27"/>
      <c r="G373" s="65" t="s">
        <v>2</v>
      </c>
      <c r="H373" s="230"/>
      <c r="I373" s="61">
        <v>200</v>
      </c>
      <c r="J373" s="62">
        <v>1053</v>
      </c>
      <c r="K373" s="62"/>
      <c r="L373" s="62">
        <v>1053</v>
      </c>
      <c r="M373" s="42"/>
    </row>
    <row r="374" spans="1:13" ht="48" customHeight="1" hidden="1">
      <c r="A374" s="10"/>
      <c r="B374" s="26"/>
      <c r="C374" s="26"/>
      <c r="D374" s="26"/>
      <c r="E374" s="26"/>
      <c r="F374" s="27"/>
      <c r="G374" s="65" t="s">
        <v>307</v>
      </c>
      <c r="H374" s="230" t="s">
        <v>305</v>
      </c>
      <c r="I374" s="61"/>
      <c r="J374" s="62">
        <f>J377+J383+J379</f>
        <v>6757233</v>
      </c>
      <c r="K374" s="62"/>
      <c r="L374" s="62">
        <f>L377+L383+L379</f>
        <v>6757233</v>
      </c>
      <c r="M374" s="42"/>
    </row>
    <row r="375" spans="1:13" ht="53.25" customHeight="1" hidden="1">
      <c r="A375" s="10"/>
      <c r="B375" s="26"/>
      <c r="C375" s="26"/>
      <c r="D375" s="26"/>
      <c r="E375" s="26"/>
      <c r="F375" s="27"/>
      <c r="G375" s="65"/>
      <c r="H375" s="230"/>
      <c r="I375" s="61"/>
      <c r="J375" s="62"/>
      <c r="K375" s="62"/>
      <c r="L375" s="62"/>
      <c r="M375" s="42"/>
    </row>
    <row r="376" spans="1:13" ht="31.5" customHeight="1" hidden="1">
      <c r="A376" s="10"/>
      <c r="B376" s="26"/>
      <c r="C376" s="26"/>
      <c r="D376" s="26"/>
      <c r="E376" s="26"/>
      <c r="F376" s="27"/>
      <c r="G376" s="65"/>
      <c r="H376" s="230"/>
      <c r="I376" s="61"/>
      <c r="J376" s="62"/>
      <c r="K376" s="62"/>
      <c r="L376" s="62"/>
      <c r="M376" s="42"/>
    </row>
    <row r="377" spans="1:13" ht="61.5" customHeight="1" hidden="1">
      <c r="A377" s="10"/>
      <c r="B377" s="26"/>
      <c r="C377" s="26"/>
      <c r="D377" s="26"/>
      <c r="E377" s="26"/>
      <c r="F377" s="27"/>
      <c r="G377" s="65" t="s">
        <v>308</v>
      </c>
      <c r="H377" s="230" t="s">
        <v>306</v>
      </c>
      <c r="I377" s="61"/>
      <c r="J377" s="62">
        <f>J378</f>
        <v>282378</v>
      </c>
      <c r="K377" s="62"/>
      <c r="L377" s="62">
        <f>L378</f>
        <v>282378</v>
      </c>
      <c r="M377" s="42"/>
    </row>
    <row r="378" spans="1:13" ht="36" customHeight="1" hidden="1">
      <c r="A378" s="10"/>
      <c r="B378" s="26"/>
      <c r="C378" s="26"/>
      <c r="D378" s="26"/>
      <c r="E378" s="26"/>
      <c r="F378" s="27"/>
      <c r="G378" s="65" t="s">
        <v>4</v>
      </c>
      <c r="H378" s="230"/>
      <c r="I378" s="61">
        <v>600</v>
      </c>
      <c r="J378" s="62">
        <v>282378</v>
      </c>
      <c r="K378" s="62"/>
      <c r="L378" s="62">
        <v>282378</v>
      </c>
      <c r="M378" s="42"/>
    </row>
    <row r="379" spans="1:13" ht="69.75" customHeight="1" hidden="1">
      <c r="A379" s="10"/>
      <c r="B379" s="26"/>
      <c r="C379" s="26"/>
      <c r="D379" s="26"/>
      <c r="E379" s="26"/>
      <c r="F379" s="27"/>
      <c r="G379" s="65" t="s">
        <v>322</v>
      </c>
      <c r="H379" s="230" t="s">
        <v>321</v>
      </c>
      <c r="I379" s="61"/>
      <c r="J379" s="62">
        <f>J380+J381+J382</f>
        <v>6201000</v>
      </c>
      <c r="K379" s="62"/>
      <c r="L379" s="62">
        <f>L380+L381+L382</f>
        <v>6201000</v>
      </c>
      <c r="M379" s="42"/>
    </row>
    <row r="380" spans="1:13" ht="70.5" customHeight="1" hidden="1">
      <c r="A380" s="10"/>
      <c r="B380" s="26"/>
      <c r="C380" s="26"/>
      <c r="D380" s="26"/>
      <c r="E380" s="26"/>
      <c r="F380" s="27"/>
      <c r="G380" s="65" t="s">
        <v>320</v>
      </c>
      <c r="H380" s="230"/>
      <c r="I380" s="61">
        <v>100</v>
      </c>
      <c r="J380" s="62">
        <v>2500350</v>
      </c>
      <c r="K380" s="62"/>
      <c r="L380" s="62">
        <v>2500350</v>
      </c>
      <c r="M380" s="42"/>
    </row>
    <row r="381" spans="1:13" ht="36" customHeight="1" hidden="1">
      <c r="A381" s="10"/>
      <c r="B381" s="26"/>
      <c r="C381" s="26"/>
      <c r="D381" s="26"/>
      <c r="E381" s="26"/>
      <c r="F381" s="27"/>
      <c r="G381" s="65" t="s">
        <v>2</v>
      </c>
      <c r="H381" s="230"/>
      <c r="I381" s="61">
        <v>200</v>
      </c>
      <c r="J381" s="62">
        <v>1116490</v>
      </c>
      <c r="K381" s="62"/>
      <c r="L381" s="62">
        <v>1116490</v>
      </c>
      <c r="M381" s="42"/>
    </row>
    <row r="382" spans="1:13" ht="39" customHeight="1" hidden="1">
      <c r="A382" s="10"/>
      <c r="B382" s="26"/>
      <c r="C382" s="26"/>
      <c r="D382" s="26"/>
      <c r="E382" s="26"/>
      <c r="F382" s="27"/>
      <c r="G382" s="65" t="s">
        <v>4</v>
      </c>
      <c r="H382" s="230"/>
      <c r="I382" s="61">
        <v>600</v>
      </c>
      <c r="J382" s="62">
        <v>2584160</v>
      </c>
      <c r="K382" s="62"/>
      <c r="L382" s="62">
        <v>2584160</v>
      </c>
      <c r="M382" s="42"/>
    </row>
    <row r="383" spans="1:13" ht="52.5" customHeight="1" hidden="1">
      <c r="A383" s="10"/>
      <c r="B383" s="26"/>
      <c r="C383" s="26"/>
      <c r="D383" s="26"/>
      <c r="E383" s="26"/>
      <c r="F383" s="27"/>
      <c r="G383" s="65" t="s">
        <v>301</v>
      </c>
      <c r="H383" s="230" t="s">
        <v>300</v>
      </c>
      <c r="I383" s="61"/>
      <c r="J383" s="62">
        <f>J384</f>
        <v>273855</v>
      </c>
      <c r="K383" s="62"/>
      <c r="L383" s="62">
        <f>L384</f>
        <v>273855</v>
      </c>
      <c r="M383" s="42"/>
    </row>
    <row r="384" spans="1:13" ht="31.5" customHeight="1" hidden="1">
      <c r="A384" s="10"/>
      <c r="B384" s="26"/>
      <c r="C384" s="26"/>
      <c r="D384" s="26"/>
      <c r="E384" s="26"/>
      <c r="F384" s="27"/>
      <c r="G384" s="65" t="s">
        <v>4</v>
      </c>
      <c r="H384" s="230"/>
      <c r="I384" s="61">
        <v>600</v>
      </c>
      <c r="J384" s="62">
        <v>273855</v>
      </c>
      <c r="K384" s="62"/>
      <c r="L384" s="62">
        <v>273855</v>
      </c>
      <c r="M384" s="42"/>
    </row>
    <row r="385" spans="1:13" ht="66" customHeight="1" hidden="1">
      <c r="A385" s="10"/>
      <c r="B385" s="26"/>
      <c r="C385" s="26"/>
      <c r="D385" s="26"/>
      <c r="E385" s="26"/>
      <c r="F385" s="27"/>
      <c r="G385" s="65" t="s">
        <v>501</v>
      </c>
      <c r="H385" s="9" t="s">
        <v>490</v>
      </c>
      <c r="I385" s="61"/>
      <c r="J385" s="62">
        <f>J386</f>
        <v>0</v>
      </c>
      <c r="K385" s="62"/>
      <c r="L385" s="62">
        <f>L386</f>
        <v>0</v>
      </c>
      <c r="M385" s="42"/>
    </row>
    <row r="386" spans="1:13" ht="31.5" customHeight="1" hidden="1">
      <c r="A386" s="10"/>
      <c r="B386" s="26"/>
      <c r="C386" s="26"/>
      <c r="D386" s="26"/>
      <c r="E386" s="26"/>
      <c r="F386" s="27"/>
      <c r="G386" s="65" t="s">
        <v>2</v>
      </c>
      <c r="H386" s="230"/>
      <c r="I386" s="61">
        <v>200</v>
      </c>
      <c r="J386" s="62">
        <v>0</v>
      </c>
      <c r="K386" s="62"/>
      <c r="L386" s="62">
        <v>0</v>
      </c>
      <c r="M386" s="42"/>
    </row>
    <row r="387" spans="1:13" ht="45" customHeight="1">
      <c r="A387" s="10"/>
      <c r="B387" s="276" t="s">
        <v>28</v>
      </c>
      <c r="C387" s="276"/>
      <c r="D387" s="276"/>
      <c r="E387" s="276"/>
      <c r="F387" s="277"/>
      <c r="G387" s="81" t="s">
        <v>621</v>
      </c>
      <c r="H387" s="4" t="s">
        <v>432</v>
      </c>
      <c r="I387" s="163" t="s">
        <v>0</v>
      </c>
      <c r="J387" s="164">
        <f>J388</f>
        <v>1647470</v>
      </c>
      <c r="K387" s="164"/>
      <c r="L387" s="164">
        <f>L388</f>
        <v>1647470</v>
      </c>
      <c r="M387" s="42"/>
    </row>
    <row r="388" spans="1:13" ht="51" customHeight="1">
      <c r="A388" s="10"/>
      <c r="B388" s="278" t="s">
        <v>27</v>
      </c>
      <c r="C388" s="278"/>
      <c r="D388" s="278"/>
      <c r="E388" s="278"/>
      <c r="F388" s="279"/>
      <c r="G388" s="65" t="s">
        <v>622</v>
      </c>
      <c r="H388" s="9" t="s">
        <v>433</v>
      </c>
      <c r="I388" s="61" t="s">
        <v>0</v>
      </c>
      <c r="J388" s="62">
        <f>J389</f>
        <v>1647470</v>
      </c>
      <c r="K388" s="62"/>
      <c r="L388" s="62">
        <f>L389</f>
        <v>1647470</v>
      </c>
      <c r="M388" s="42"/>
    </row>
    <row r="389" spans="1:13" ht="60.75" customHeight="1">
      <c r="A389" s="10"/>
      <c r="B389" s="20"/>
      <c r="C389" s="20"/>
      <c r="D389" s="20"/>
      <c r="E389" s="20"/>
      <c r="F389" s="21"/>
      <c r="G389" s="82" t="s">
        <v>558</v>
      </c>
      <c r="H389" s="223" t="s">
        <v>434</v>
      </c>
      <c r="I389" s="61"/>
      <c r="J389" s="62">
        <f>J390</f>
        <v>1647470</v>
      </c>
      <c r="K389" s="62"/>
      <c r="L389" s="62">
        <f>L390</f>
        <v>1647470</v>
      </c>
      <c r="M389" s="42"/>
    </row>
    <row r="390" spans="1:13" ht="51.75" customHeight="1">
      <c r="A390" s="10"/>
      <c r="B390" s="274" t="s">
        <v>26</v>
      </c>
      <c r="C390" s="274"/>
      <c r="D390" s="274"/>
      <c r="E390" s="274"/>
      <c r="F390" s="275"/>
      <c r="G390" s="65" t="s">
        <v>623</v>
      </c>
      <c r="H390" s="9" t="s">
        <v>435</v>
      </c>
      <c r="I390" s="61" t="s">
        <v>0</v>
      </c>
      <c r="J390" s="62">
        <f>J391</f>
        <v>1647470</v>
      </c>
      <c r="K390" s="62"/>
      <c r="L390" s="62">
        <f>L391</f>
        <v>1647470</v>
      </c>
      <c r="M390" s="42"/>
    </row>
    <row r="391" spans="1:13" ht="36" customHeight="1">
      <c r="A391" s="10"/>
      <c r="B391" s="270">
        <v>200</v>
      </c>
      <c r="C391" s="270"/>
      <c r="D391" s="270"/>
      <c r="E391" s="270"/>
      <c r="F391" s="271"/>
      <c r="G391" s="65" t="s">
        <v>4</v>
      </c>
      <c r="H391" s="9" t="s">
        <v>0</v>
      </c>
      <c r="I391" s="61">
        <v>600</v>
      </c>
      <c r="J391" s="62">
        <v>1647470</v>
      </c>
      <c r="K391" s="62"/>
      <c r="L391" s="62">
        <v>1647470</v>
      </c>
      <c r="M391" s="42"/>
    </row>
    <row r="392" spans="1:13" ht="48" customHeight="1">
      <c r="A392" s="10"/>
      <c r="B392" s="276" t="s">
        <v>25</v>
      </c>
      <c r="C392" s="276"/>
      <c r="D392" s="276"/>
      <c r="E392" s="276"/>
      <c r="F392" s="277"/>
      <c r="G392" s="83" t="s">
        <v>630</v>
      </c>
      <c r="H392" s="4" t="s">
        <v>447</v>
      </c>
      <c r="I392" s="163" t="s">
        <v>0</v>
      </c>
      <c r="J392" s="164">
        <f>J393+J408+J417</f>
        <v>41754944</v>
      </c>
      <c r="K392" s="164">
        <f>K393+K408+K417</f>
        <v>0</v>
      </c>
      <c r="L392" s="164">
        <f>L393+L408+L417</f>
        <v>41754944</v>
      </c>
      <c r="M392" s="42"/>
    </row>
    <row r="393" spans="1:13" ht="72.75" customHeight="1">
      <c r="A393" s="10"/>
      <c r="B393" s="278" t="s">
        <v>24</v>
      </c>
      <c r="C393" s="278"/>
      <c r="D393" s="278"/>
      <c r="E393" s="278"/>
      <c r="F393" s="279"/>
      <c r="G393" s="83" t="s">
        <v>631</v>
      </c>
      <c r="H393" s="4" t="s">
        <v>448</v>
      </c>
      <c r="I393" s="61" t="s">
        <v>0</v>
      </c>
      <c r="J393" s="62">
        <f>J394</f>
        <v>34355944</v>
      </c>
      <c r="K393" s="62">
        <f>K394</f>
        <v>-14168</v>
      </c>
      <c r="L393" s="62">
        <f>L394</f>
        <v>34341776</v>
      </c>
      <c r="M393" s="42"/>
    </row>
    <row r="394" spans="1:13" ht="54" customHeight="1">
      <c r="A394" s="10"/>
      <c r="B394" s="20"/>
      <c r="C394" s="20"/>
      <c r="D394" s="20"/>
      <c r="E394" s="20"/>
      <c r="F394" s="21"/>
      <c r="G394" s="174" t="s">
        <v>484</v>
      </c>
      <c r="H394" s="223" t="s">
        <v>449</v>
      </c>
      <c r="I394" s="61"/>
      <c r="J394" s="62">
        <f>J395+J401+J403+J399+J406</f>
        <v>34355944</v>
      </c>
      <c r="K394" s="62">
        <f>K395+K401+K403+K399+K406</f>
        <v>-14168</v>
      </c>
      <c r="L394" s="62">
        <f>L395+L401+L403+L399+L406</f>
        <v>34341776</v>
      </c>
      <c r="M394" s="42"/>
    </row>
    <row r="395" spans="1:13" ht="63" customHeight="1">
      <c r="A395" s="10"/>
      <c r="B395" s="274" t="s">
        <v>23</v>
      </c>
      <c r="C395" s="274"/>
      <c r="D395" s="274"/>
      <c r="E395" s="274"/>
      <c r="F395" s="275"/>
      <c r="G395" s="161" t="s">
        <v>632</v>
      </c>
      <c r="H395" s="9" t="s">
        <v>450</v>
      </c>
      <c r="I395" s="61" t="s">
        <v>0</v>
      </c>
      <c r="J395" s="62">
        <f>J396</f>
        <v>10196890</v>
      </c>
      <c r="K395" s="62">
        <f>K396</f>
        <v>-275383</v>
      </c>
      <c r="L395" s="62">
        <f>L396</f>
        <v>9921507</v>
      </c>
      <c r="M395" s="42"/>
    </row>
    <row r="396" spans="1:13" ht="34.5" customHeight="1">
      <c r="A396" s="10"/>
      <c r="B396" s="274">
        <v>200</v>
      </c>
      <c r="C396" s="274"/>
      <c r="D396" s="274"/>
      <c r="E396" s="274"/>
      <c r="F396" s="275"/>
      <c r="G396" s="65" t="s">
        <v>640</v>
      </c>
      <c r="H396" s="9" t="s">
        <v>0</v>
      </c>
      <c r="I396" s="61">
        <v>200</v>
      </c>
      <c r="J396" s="62">
        <v>10196890</v>
      </c>
      <c r="K396" s="62">
        <f>-14168-261215</f>
        <v>-275383</v>
      </c>
      <c r="L396" s="62">
        <f>J396+K396</f>
        <v>9921507</v>
      </c>
      <c r="M396" s="42"/>
    </row>
    <row r="397" spans="1:13" ht="30.75" hidden="1">
      <c r="A397" s="10"/>
      <c r="B397" s="26"/>
      <c r="C397" s="26"/>
      <c r="D397" s="26"/>
      <c r="E397" s="26"/>
      <c r="F397" s="27"/>
      <c r="G397" s="65" t="s">
        <v>159</v>
      </c>
      <c r="H397" s="9" t="s">
        <v>451</v>
      </c>
      <c r="I397" s="61"/>
      <c r="J397" s="62">
        <f>J398</f>
        <v>0</v>
      </c>
      <c r="K397" s="62"/>
      <c r="L397" s="62">
        <f>L398</f>
        <v>0</v>
      </c>
      <c r="M397" s="42"/>
    </row>
    <row r="398" spans="1:13" ht="15" hidden="1">
      <c r="A398" s="10"/>
      <c r="B398" s="26"/>
      <c r="C398" s="26"/>
      <c r="D398" s="26"/>
      <c r="E398" s="26"/>
      <c r="F398" s="27"/>
      <c r="G398" s="65" t="s">
        <v>6</v>
      </c>
      <c r="H398" s="9"/>
      <c r="I398" s="61">
        <v>500</v>
      </c>
      <c r="J398" s="62">
        <v>0</v>
      </c>
      <c r="K398" s="62"/>
      <c r="L398" s="62">
        <v>0</v>
      </c>
      <c r="M398" s="42"/>
    </row>
    <row r="399" spans="1:13" ht="32.25" customHeight="1">
      <c r="A399" s="10"/>
      <c r="B399" s="26"/>
      <c r="C399" s="26"/>
      <c r="D399" s="26"/>
      <c r="E399" s="26"/>
      <c r="F399" s="27"/>
      <c r="G399" s="65" t="s">
        <v>649</v>
      </c>
      <c r="H399" s="9" t="s">
        <v>451</v>
      </c>
      <c r="I399" s="61"/>
      <c r="J399" s="62">
        <f>J400</f>
        <v>2672767</v>
      </c>
      <c r="K399" s="62"/>
      <c r="L399" s="62">
        <f>L400</f>
        <v>2672767</v>
      </c>
      <c r="M399" s="42"/>
    </row>
    <row r="400" spans="1:13" ht="15">
      <c r="A400" s="10"/>
      <c r="B400" s="26"/>
      <c r="C400" s="26"/>
      <c r="D400" s="26"/>
      <c r="E400" s="26"/>
      <c r="F400" s="27"/>
      <c r="G400" s="65" t="s">
        <v>6</v>
      </c>
      <c r="H400" s="9"/>
      <c r="I400" s="61">
        <v>500</v>
      </c>
      <c r="J400" s="62">
        <v>2672767</v>
      </c>
      <c r="K400" s="62"/>
      <c r="L400" s="62">
        <v>2672767</v>
      </c>
      <c r="M400" s="42"/>
    </row>
    <row r="401" spans="1:13" s="111" customFormat="1" ht="30.75">
      <c r="A401" s="109"/>
      <c r="B401" s="297" t="s">
        <v>22</v>
      </c>
      <c r="C401" s="297"/>
      <c r="D401" s="297"/>
      <c r="E401" s="297"/>
      <c r="F401" s="298"/>
      <c r="G401" s="65" t="s">
        <v>668</v>
      </c>
      <c r="H401" s="9" t="s">
        <v>731</v>
      </c>
      <c r="I401" s="61" t="s">
        <v>0</v>
      </c>
      <c r="J401" s="62">
        <f>J402+J405</f>
        <v>20845170</v>
      </c>
      <c r="K401" s="62">
        <f>K402+K405</f>
        <v>0</v>
      </c>
      <c r="L401" s="62">
        <f>L402+L405</f>
        <v>20845170</v>
      </c>
      <c r="M401" s="110"/>
    </row>
    <row r="402" spans="1:13" s="111" customFormat="1" ht="32.25" customHeight="1">
      <c r="A402" s="109"/>
      <c r="B402" s="112"/>
      <c r="C402" s="112"/>
      <c r="D402" s="112"/>
      <c r="E402" s="112"/>
      <c r="F402" s="113"/>
      <c r="G402" s="65" t="s">
        <v>640</v>
      </c>
      <c r="H402" s="9"/>
      <c r="I402" s="61">
        <v>200</v>
      </c>
      <c r="J402" s="62">
        <v>9269249</v>
      </c>
      <c r="K402" s="62">
        <v>1948663</v>
      </c>
      <c r="L402" s="62">
        <f>J402+K402</f>
        <v>11217912</v>
      </c>
      <c r="M402" s="110"/>
    </row>
    <row r="403" spans="1:13" ht="68.25" customHeight="1" hidden="1">
      <c r="A403" s="10"/>
      <c r="B403" s="26"/>
      <c r="C403" s="26"/>
      <c r="D403" s="26"/>
      <c r="E403" s="26"/>
      <c r="F403" s="27"/>
      <c r="G403" s="65" t="s">
        <v>504</v>
      </c>
      <c r="H403" s="9" t="s">
        <v>503</v>
      </c>
      <c r="I403" s="61"/>
      <c r="J403" s="62">
        <f>J404</f>
        <v>0</v>
      </c>
      <c r="K403" s="62"/>
      <c r="L403" s="62">
        <f>L404</f>
        <v>0</v>
      </c>
      <c r="M403" s="42"/>
    </row>
    <row r="404" spans="1:13" ht="32.25" customHeight="1" hidden="1">
      <c r="A404" s="10"/>
      <c r="B404" s="26"/>
      <c r="C404" s="26"/>
      <c r="D404" s="26"/>
      <c r="E404" s="26"/>
      <c r="F404" s="27"/>
      <c r="G404" s="65" t="s">
        <v>2</v>
      </c>
      <c r="H404" s="9"/>
      <c r="I404" s="61">
        <v>200</v>
      </c>
      <c r="J404" s="62"/>
      <c r="K404" s="62"/>
      <c r="L404" s="62"/>
      <c r="M404" s="42"/>
    </row>
    <row r="405" spans="1:13" ht="18" customHeight="1">
      <c r="A405" s="10"/>
      <c r="B405" s="26"/>
      <c r="C405" s="26"/>
      <c r="D405" s="26"/>
      <c r="E405" s="26"/>
      <c r="F405" s="27"/>
      <c r="G405" s="65" t="s">
        <v>6</v>
      </c>
      <c r="H405" s="9"/>
      <c r="I405" s="61">
        <v>500</v>
      </c>
      <c r="J405" s="62">
        <v>11575921</v>
      </c>
      <c r="K405" s="62">
        <v>-1948663</v>
      </c>
      <c r="L405" s="62">
        <f>J405+K405</f>
        <v>9627258</v>
      </c>
      <c r="M405" s="42"/>
    </row>
    <row r="406" spans="1:13" ht="37.5" customHeight="1">
      <c r="A406" s="10"/>
      <c r="B406" s="26"/>
      <c r="C406" s="26"/>
      <c r="D406" s="26"/>
      <c r="E406" s="26"/>
      <c r="F406" s="27"/>
      <c r="G406" s="65" t="s">
        <v>667</v>
      </c>
      <c r="H406" s="9" t="s">
        <v>732</v>
      </c>
      <c r="I406" s="61"/>
      <c r="J406" s="62">
        <f>J407</f>
        <v>641117</v>
      </c>
      <c r="K406" s="62">
        <f>K407</f>
        <v>261215</v>
      </c>
      <c r="L406" s="62">
        <f>L407</f>
        <v>902332</v>
      </c>
      <c r="M406" s="42"/>
    </row>
    <row r="407" spans="1:13" ht="32.25" customHeight="1">
      <c r="A407" s="10"/>
      <c r="B407" s="26"/>
      <c r="C407" s="26"/>
      <c r="D407" s="26"/>
      <c r="E407" s="26"/>
      <c r="F407" s="27"/>
      <c r="G407" s="65" t="s">
        <v>640</v>
      </c>
      <c r="H407" s="9"/>
      <c r="I407" s="61">
        <v>200</v>
      </c>
      <c r="J407" s="62">
        <v>641117</v>
      </c>
      <c r="K407" s="62">
        <v>261215</v>
      </c>
      <c r="L407" s="62">
        <f>J407+K407</f>
        <v>902332</v>
      </c>
      <c r="M407" s="42"/>
    </row>
    <row r="408" spans="1:13" ht="78.75" customHeight="1">
      <c r="A408" s="10"/>
      <c r="B408" s="26"/>
      <c r="C408" s="26"/>
      <c r="D408" s="26"/>
      <c r="E408" s="26"/>
      <c r="F408" s="27"/>
      <c r="G408" s="83" t="s">
        <v>633</v>
      </c>
      <c r="H408" s="4" t="s">
        <v>452</v>
      </c>
      <c r="I408" s="61"/>
      <c r="J408" s="62">
        <f>J409+J412</f>
        <v>7399000</v>
      </c>
      <c r="K408" s="62"/>
      <c r="L408" s="62">
        <f>L409+L412</f>
        <v>7399000</v>
      </c>
      <c r="M408" s="42"/>
    </row>
    <row r="409" spans="1:13" ht="48.75" customHeight="1">
      <c r="A409" s="10"/>
      <c r="B409" s="26"/>
      <c r="C409" s="26"/>
      <c r="D409" s="26"/>
      <c r="E409" s="26"/>
      <c r="F409" s="27"/>
      <c r="G409" s="174" t="s">
        <v>454</v>
      </c>
      <c r="H409" s="223" t="s">
        <v>453</v>
      </c>
      <c r="I409" s="61"/>
      <c r="J409" s="62">
        <f>J410</f>
        <v>7373000</v>
      </c>
      <c r="K409" s="62"/>
      <c r="L409" s="62">
        <f>L410</f>
        <v>7373000</v>
      </c>
      <c r="M409" s="42"/>
    </row>
    <row r="410" spans="1:13" ht="50.25" customHeight="1">
      <c r="A410" s="10"/>
      <c r="B410" s="26"/>
      <c r="C410" s="26"/>
      <c r="D410" s="26"/>
      <c r="E410" s="26"/>
      <c r="F410" s="27"/>
      <c r="G410" s="161" t="s">
        <v>135</v>
      </c>
      <c r="H410" s="9" t="s">
        <v>455</v>
      </c>
      <c r="I410" s="61"/>
      <c r="J410" s="62">
        <f>J411</f>
        <v>7373000</v>
      </c>
      <c r="K410" s="62"/>
      <c r="L410" s="62">
        <f>L411</f>
        <v>7373000</v>
      </c>
      <c r="M410" s="42"/>
    </row>
    <row r="411" spans="1:13" ht="15">
      <c r="A411" s="10"/>
      <c r="B411" s="26"/>
      <c r="C411" s="26"/>
      <c r="D411" s="26"/>
      <c r="E411" s="26"/>
      <c r="F411" s="27"/>
      <c r="G411" s="65" t="s">
        <v>1</v>
      </c>
      <c r="H411" s="230"/>
      <c r="I411" s="61">
        <v>800</v>
      </c>
      <c r="J411" s="62">
        <v>7373000</v>
      </c>
      <c r="K411" s="62"/>
      <c r="L411" s="62">
        <v>7373000</v>
      </c>
      <c r="M411" s="42"/>
    </row>
    <row r="412" spans="1:13" ht="48" customHeight="1">
      <c r="A412" s="10"/>
      <c r="B412" s="26"/>
      <c r="C412" s="26"/>
      <c r="D412" s="26"/>
      <c r="E412" s="26"/>
      <c r="F412" s="27"/>
      <c r="G412" s="82" t="s">
        <v>457</v>
      </c>
      <c r="H412" s="223" t="s">
        <v>456</v>
      </c>
      <c r="I412" s="61"/>
      <c r="J412" s="62">
        <f>J413+J415</f>
        <v>26000</v>
      </c>
      <c r="K412" s="62"/>
      <c r="L412" s="62">
        <f>L413+L415</f>
        <v>26000</v>
      </c>
      <c r="M412" s="42"/>
    </row>
    <row r="413" spans="1:13" s="111" customFormat="1" ht="61.5">
      <c r="A413" s="109"/>
      <c r="B413" s="297" t="s">
        <v>20</v>
      </c>
      <c r="C413" s="297"/>
      <c r="D413" s="297"/>
      <c r="E413" s="297"/>
      <c r="F413" s="298"/>
      <c r="G413" s="171" t="s">
        <v>156</v>
      </c>
      <c r="H413" s="9" t="s">
        <v>733</v>
      </c>
      <c r="I413" s="61" t="s">
        <v>0</v>
      </c>
      <c r="J413" s="62">
        <f>J414</f>
        <v>12000</v>
      </c>
      <c r="K413" s="62"/>
      <c r="L413" s="62">
        <f>L414</f>
        <v>12000</v>
      </c>
      <c r="M413" s="110"/>
    </row>
    <row r="414" spans="1:13" s="111" customFormat="1" ht="15">
      <c r="A414" s="109"/>
      <c r="B414" s="282">
        <v>500</v>
      </c>
      <c r="C414" s="282"/>
      <c r="D414" s="282"/>
      <c r="E414" s="282"/>
      <c r="F414" s="283"/>
      <c r="G414" s="65" t="s">
        <v>5</v>
      </c>
      <c r="H414" s="249" t="s">
        <v>0</v>
      </c>
      <c r="I414" s="186">
        <v>300</v>
      </c>
      <c r="J414" s="187">
        <v>12000</v>
      </c>
      <c r="K414" s="187"/>
      <c r="L414" s="187">
        <v>12000</v>
      </c>
      <c r="M414" s="110"/>
    </row>
    <row r="415" spans="1:13" s="97" customFormat="1" ht="50.25" customHeight="1">
      <c r="A415" s="93"/>
      <c r="B415" s="299" t="s">
        <v>19</v>
      </c>
      <c r="C415" s="299"/>
      <c r="D415" s="299"/>
      <c r="E415" s="299"/>
      <c r="F415" s="300"/>
      <c r="G415" s="171" t="s">
        <v>157</v>
      </c>
      <c r="H415" s="9" t="s">
        <v>734</v>
      </c>
      <c r="I415" s="61" t="s">
        <v>0</v>
      </c>
      <c r="J415" s="62">
        <f>J416</f>
        <v>14000</v>
      </c>
      <c r="K415" s="62"/>
      <c r="L415" s="62">
        <f>L416</f>
        <v>14000</v>
      </c>
      <c r="M415" s="96"/>
    </row>
    <row r="416" spans="1:13" s="97" customFormat="1" ht="15">
      <c r="A416" s="93"/>
      <c r="B416" s="272">
        <v>500</v>
      </c>
      <c r="C416" s="272"/>
      <c r="D416" s="272"/>
      <c r="E416" s="272"/>
      <c r="F416" s="273"/>
      <c r="G416" s="65" t="s">
        <v>5</v>
      </c>
      <c r="H416" s="250" t="s">
        <v>0</v>
      </c>
      <c r="I416" s="188">
        <v>300</v>
      </c>
      <c r="J416" s="189">
        <v>14000</v>
      </c>
      <c r="K416" s="189"/>
      <c r="L416" s="189">
        <v>14000</v>
      </c>
      <c r="M416" s="96"/>
    </row>
    <row r="417" spans="1:13" s="97" customFormat="1" ht="45">
      <c r="A417" s="93"/>
      <c r="B417" s="258"/>
      <c r="C417" s="258"/>
      <c r="D417" s="258"/>
      <c r="E417" s="258"/>
      <c r="F417" s="259"/>
      <c r="G417" s="81" t="s">
        <v>692</v>
      </c>
      <c r="H417" s="226" t="s">
        <v>689</v>
      </c>
      <c r="I417" s="79"/>
      <c r="J417" s="80">
        <f aca="true" t="shared" si="6" ref="J417:L419">J418</f>
        <v>0</v>
      </c>
      <c r="K417" s="80">
        <f t="shared" si="6"/>
        <v>14168</v>
      </c>
      <c r="L417" s="80">
        <f t="shared" si="6"/>
        <v>14168</v>
      </c>
      <c r="M417" s="96"/>
    </row>
    <row r="418" spans="1:13" s="97" customFormat="1" ht="30.75">
      <c r="A418" s="93"/>
      <c r="B418" s="258"/>
      <c r="C418" s="258"/>
      <c r="D418" s="258"/>
      <c r="E418" s="258"/>
      <c r="F418" s="259"/>
      <c r="G418" s="82" t="s">
        <v>693</v>
      </c>
      <c r="H418" s="260" t="s">
        <v>690</v>
      </c>
      <c r="I418" s="261"/>
      <c r="J418" s="262">
        <f t="shared" si="6"/>
        <v>0</v>
      </c>
      <c r="K418" s="262">
        <f t="shared" si="6"/>
        <v>14168</v>
      </c>
      <c r="L418" s="262">
        <f t="shared" si="6"/>
        <v>14168</v>
      </c>
      <c r="M418" s="96"/>
    </row>
    <row r="419" spans="1:13" s="97" customFormat="1" ht="61.5">
      <c r="A419" s="93"/>
      <c r="B419" s="258"/>
      <c r="C419" s="258"/>
      <c r="D419" s="258"/>
      <c r="E419" s="258"/>
      <c r="F419" s="259"/>
      <c r="G419" s="65" t="s">
        <v>694</v>
      </c>
      <c r="H419" s="250" t="s">
        <v>691</v>
      </c>
      <c r="I419" s="188"/>
      <c r="J419" s="189">
        <f t="shared" si="6"/>
        <v>0</v>
      </c>
      <c r="K419" s="189">
        <f t="shared" si="6"/>
        <v>14168</v>
      </c>
      <c r="L419" s="189">
        <f t="shared" si="6"/>
        <v>14168</v>
      </c>
      <c r="M419" s="96"/>
    </row>
    <row r="420" spans="1:13" s="97" customFormat="1" ht="30.75">
      <c r="A420" s="93"/>
      <c r="B420" s="258"/>
      <c r="C420" s="258"/>
      <c r="D420" s="258"/>
      <c r="E420" s="258"/>
      <c r="F420" s="259"/>
      <c r="G420" s="65" t="s">
        <v>640</v>
      </c>
      <c r="H420" s="9"/>
      <c r="I420" s="61">
        <v>200</v>
      </c>
      <c r="J420" s="189">
        <v>0</v>
      </c>
      <c r="K420" s="189">
        <v>14168</v>
      </c>
      <c r="L420" s="189">
        <f>J420+K420</f>
        <v>14168</v>
      </c>
      <c r="M420" s="96"/>
    </row>
    <row r="421" spans="1:13" ht="45">
      <c r="A421" s="10"/>
      <c r="B421" s="276" t="s">
        <v>18</v>
      </c>
      <c r="C421" s="276"/>
      <c r="D421" s="276"/>
      <c r="E421" s="276"/>
      <c r="F421" s="277"/>
      <c r="G421" s="81" t="s">
        <v>605</v>
      </c>
      <c r="H421" s="4" t="s">
        <v>458</v>
      </c>
      <c r="I421" s="163" t="s">
        <v>0</v>
      </c>
      <c r="J421" s="164">
        <f>J422</f>
        <v>1569968</v>
      </c>
      <c r="K421" s="164">
        <f>K422</f>
        <v>0</v>
      </c>
      <c r="L421" s="164">
        <f>L422</f>
        <v>1569968</v>
      </c>
      <c r="M421" s="42"/>
    </row>
    <row r="422" spans="1:13" ht="50.25" customHeight="1">
      <c r="A422" s="10"/>
      <c r="B422" s="278" t="s">
        <v>17</v>
      </c>
      <c r="C422" s="278"/>
      <c r="D422" s="278"/>
      <c r="E422" s="278"/>
      <c r="F422" s="279"/>
      <c r="G422" s="65" t="s">
        <v>626</v>
      </c>
      <c r="H422" s="9" t="s">
        <v>459</v>
      </c>
      <c r="I422" s="61" t="s">
        <v>0</v>
      </c>
      <c r="J422" s="62">
        <f>SUM(J440+J445)</f>
        <v>1569968</v>
      </c>
      <c r="K422" s="62">
        <f>SUM(K440+K445)</f>
        <v>0</v>
      </c>
      <c r="L422" s="62">
        <f>SUM(L440+L445)</f>
        <v>1569968</v>
      </c>
      <c r="M422" s="42"/>
    </row>
    <row r="423" spans="1:13" ht="21" customHeight="1" hidden="1">
      <c r="A423" s="10"/>
      <c r="B423" s="20"/>
      <c r="C423" s="20"/>
      <c r="D423" s="20"/>
      <c r="E423" s="20"/>
      <c r="F423" s="21"/>
      <c r="G423" s="82" t="s">
        <v>485</v>
      </c>
      <c r="H423" s="223" t="s">
        <v>460</v>
      </c>
      <c r="I423" s="61"/>
      <c r="J423" s="62">
        <f>J424</f>
        <v>0</v>
      </c>
      <c r="K423" s="62"/>
      <c r="L423" s="62">
        <f>L424</f>
        <v>0</v>
      </c>
      <c r="M423" s="42"/>
    </row>
    <row r="424" spans="1:13" ht="39" customHeight="1" hidden="1">
      <c r="A424" s="10"/>
      <c r="B424" s="20"/>
      <c r="C424" s="20"/>
      <c r="D424" s="20"/>
      <c r="E424" s="20"/>
      <c r="F424" s="21"/>
      <c r="G424" s="65" t="s">
        <v>488</v>
      </c>
      <c r="H424" s="9" t="s">
        <v>461</v>
      </c>
      <c r="I424" s="61"/>
      <c r="J424" s="62">
        <f>J425</f>
        <v>0</v>
      </c>
      <c r="K424" s="62"/>
      <c r="L424" s="62">
        <f>L425</f>
        <v>0</v>
      </c>
      <c r="M424" s="42"/>
    </row>
    <row r="425" spans="1:13" ht="18.75" customHeight="1" hidden="1">
      <c r="A425" s="10"/>
      <c r="B425" s="20"/>
      <c r="C425" s="20"/>
      <c r="D425" s="20"/>
      <c r="E425" s="20"/>
      <c r="F425" s="21"/>
      <c r="G425" s="65" t="s">
        <v>1</v>
      </c>
      <c r="H425" s="238"/>
      <c r="I425" s="61">
        <v>800</v>
      </c>
      <c r="J425" s="62"/>
      <c r="K425" s="62"/>
      <c r="L425" s="62"/>
      <c r="M425" s="42"/>
    </row>
    <row r="426" spans="1:13" ht="50.25" customHeight="1" hidden="1">
      <c r="A426" s="10"/>
      <c r="B426" s="20"/>
      <c r="C426" s="20"/>
      <c r="D426" s="20"/>
      <c r="E426" s="20"/>
      <c r="F426" s="21"/>
      <c r="G426" s="81" t="s">
        <v>257</v>
      </c>
      <c r="H426" s="251" t="s">
        <v>247</v>
      </c>
      <c r="I426" s="163"/>
      <c r="J426" s="164">
        <f>J427</f>
        <v>2833891</v>
      </c>
      <c r="K426" s="164"/>
      <c r="L426" s="164">
        <f>L427</f>
        <v>2833891</v>
      </c>
      <c r="M426" s="42"/>
    </row>
    <row r="427" spans="1:13" ht="60" customHeight="1" hidden="1">
      <c r="A427" s="10"/>
      <c r="B427" s="20"/>
      <c r="C427" s="20"/>
      <c r="D427" s="20"/>
      <c r="E427" s="20"/>
      <c r="F427" s="21"/>
      <c r="G427" s="65" t="s">
        <v>249</v>
      </c>
      <c r="H427" s="238" t="s">
        <v>248</v>
      </c>
      <c r="I427" s="61"/>
      <c r="J427" s="62">
        <f>J430+J432+J434</f>
        <v>2833891</v>
      </c>
      <c r="K427" s="62"/>
      <c r="L427" s="62">
        <f>L430+L432+L434</f>
        <v>2833891</v>
      </c>
      <c r="M427" s="42"/>
    </row>
    <row r="428" spans="1:13" ht="60.75" customHeight="1" hidden="1">
      <c r="A428" s="10"/>
      <c r="B428" s="20"/>
      <c r="C428" s="20"/>
      <c r="D428" s="20"/>
      <c r="E428" s="20"/>
      <c r="F428" s="21"/>
      <c r="G428" s="65"/>
      <c r="H428" s="238"/>
      <c r="I428" s="61"/>
      <c r="J428" s="62"/>
      <c r="K428" s="62"/>
      <c r="L428" s="62"/>
      <c r="M428" s="42"/>
    </row>
    <row r="429" spans="1:13" ht="15" hidden="1">
      <c r="A429" s="10"/>
      <c r="B429" s="20"/>
      <c r="C429" s="20"/>
      <c r="D429" s="20"/>
      <c r="E429" s="20"/>
      <c r="F429" s="21"/>
      <c r="G429" s="65"/>
      <c r="H429" s="238"/>
      <c r="I429" s="61"/>
      <c r="J429" s="62"/>
      <c r="K429" s="62"/>
      <c r="L429" s="62"/>
      <c r="M429" s="42"/>
    </row>
    <row r="430" spans="1:13" ht="30.75" hidden="1">
      <c r="A430" s="10"/>
      <c r="B430" s="20"/>
      <c r="C430" s="20"/>
      <c r="D430" s="20"/>
      <c r="E430" s="20"/>
      <c r="F430" s="21"/>
      <c r="G430" s="65" t="s">
        <v>298</v>
      </c>
      <c r="H430" s="230" t="s">
        <v>311</v>
      </c>
      <c r="I430" s="61"/>
      <c r="J430" s="62">
        <v>242000</v>
      </c>
      <c r="K430" s="62"/>
      <c r="L430" s="62">
        <v>242000</v>
      </c>
      <c r="M430" s="42"/>
    </row>
    <row r="431" spans="1:13" ht="30.75" hidden="1">
      <c r="A431" s="10"/>
      <c r="B431" s="20"/>
      <c r="C431" s="20"/>
      <c r="D431" s="20"/>
      <c r="E431" s="20"/>
      <c r="F431" s="21"/>
      <c r="G431" s="65" t="s">
        <v>2</v>
      </c>
      <c r="H431" s="238"/>
      <c r="I431" s="61">
        <v>200</v>
      </c>
      <c r="J431" s="62">
        <v>242000</v>
      </c>
      <c r="K431" s="62"/>
      <c r="L431" s="62">
        <v>242000</v>
      </c>
      <c r="M431" s="42"/>
    </row>
    <row r="432" spans="1:13" ht="36.75" customHeight="1" hidden="1">
      <c r="A432" s="10"/>
      <c r="B432" s="20"/>
      <c r="C432" s="20"/>
      <c r="D432" s="20"/>
      <c r="E432" s="20"/>
      <c r="F432" s="21"/>
      <c r="G432" s="65" t="s">
        <v>324</v>
      </c>
      <c r="H432" s="230" t="s">
        <v>323</v>
      </c>
      <c r="I432" s="61"/>
      <c r="J432" s="62">
        <f>J433</f>
        <v>812891</v>
      </c>
      <c r="K432" s="62"/>
      <c r="L432" s="62">
        <f>L433</f>
        <v>812891</v>
      </c>
      <c r="M432" s="42"/>
    </row>
    <row r="433" spans="1:13" ht="36" customHeight="1" hidden="1">
      <c r="A433" s="10"/>
      <c r="B433" s="20"/>
      <c r="C433" s="20"/>
      <c r="D433" s="20"/>
      <c r="E433" s="20"/>
      <c r="F433" s="21"/>
      <c r="G433" s="65" t="s">
        <v>4</v>
      </c>
      <c r="H433" s="238"/>
      <c r="I433" s="61">
        <v>600</v>
      </c>
      <c r="J433" s="62">
        <v>812891</v>
      </c>
      <c r="K433" s="62"/>
      <c r="L433" s="62">
        <v>812891</v>
      </c>
      <c r="M433" s="42"/>
    </row>
    <row r="434" spans="1:13" ht="48.75" customHeight="1" hidden="1">
      <c r="A434" s="10"/>
      <c r="B434" s="20"/>
      <c r="C434" s="20"/>
      <c r="D434" s="20"/>
      <c r="E434" s="20"/>
      <c r="F434" s="21"/>
      <c r="G434" s="65" t="s">
        <v>258</v>
      </c>
      <c r="H434" s="230" t="s">
        <v>261</v>
      </c>
      <c r="I434" s="61"/>
      <c r="J434" s="62">
        <f>J435+J436</f>
        <v>1779000</v>
      </c>
      <c r="K434" s="62"/>
      <c r="L434" s="62">
        <f>L435+L436</f>
        <v>1779000</v>
      </c>
      <c r="M434" s="42"/>
    </row>
    <row r="435" spans="1:13" ht="34.5" customHeight="1" hidden="1">
      <c r="A435" s="10"/>
      <c r="B435" s="20"/>
      <c r="C435" s="20"/>
      <c r="D435" s="20"/>
      <c r="E435" s="20"/>
      <c r="F435" s="21"/>
      <c r="G435" s="65" t="s">
        <v>2</v>
      </c>
      <c r="H435" s="238"/>
      <c r="I435" s="61">
        <v>200</v>
      </c>
      <c r="J435" s="62">
        <v>32006</v>
      </c>
      <c r="K435" s="62"/>
      <c r="L435" s="62">
        <v>32006</v>
      </c>
      <c r="M435" s="42"/>
    </row>
    <row r="436" spans="1:13" ht="30.75" customHeight="1" hidden="1">
      <c r="A436" s="10"/>
      <c r="B436" s="20"/>
      <c r="C436" s="20"/>
      <c r="D436" s="20"/>
      <c r="E436" s="20"/>
      <c r="F436" s="21"/>
      <c r="G436" s="65" t="s">
        <v>4</v>
      </c>
      <c r="H436" s="238"/>
      <c r="I436" s="61">
        <v>600</v>
      </c>
      <c r="J436" s="62">
        <v>1746994</v>
      </c>
      <c r="K436" s="62"/>
      <c r="L436" s="62">
        <v>1746994</v>
      </c>
      <c r="M436" s="42"/>
    </row>
    <row r="437" spans="1:13" ht="0" customHeight="1" hidden="1">
      <c r="A437" s="10"/>
      <c r="B437" s="274" t="s">
        <v>16</v>
      </c>
      <c r="C437" s="274"/>
      <c r="D437" s="274"/>
      <c r="E437" s="274"/>
      <c r="F437" s="275"/>
      <c r="G437" s="65" t="s">
        <v>15</v>
      </c>
      <c r="H437" s="9" t="s">
        <v>132</v>
      </c>
      <c r="I437" s="61" t="s">
        <v>0</v>
      </c>
      <c r="J437" s="62">
        <v>0</v>
      </c>
      <c r="K437" s="62"/>
      <c r="L437" s="62">
        <v>0</v>
      </c>
      <c r="M437" s="42"/>
    </row>
    <row r="438" spans="1:13" ht="0" customHeight="1" hidden="1">
      <c r="A438" s="10"/>
      <c r="B438" s="26"/>
      <c r="C438" s="26"/>
      <c r="D438" s="26"/>
      <c r="E438" s="26"/>
      <c r="F438" s="27"/>
      <c r="G438" s="65"/>
      <c r="H438" s="9"/>
      <c r="I438" s="61"/>
      <c r="J438" s="62"/>
      <c r="K438" s="62"/>
      <c r="L438" s="62"/>
      <c r="M438" s="42"/>
    </row>
    <row r="439" spans="1:13" ht="0" customHeight="1" hidden="1">
      <c r="A439" s="10"/>
      <c r="B439" s="26"/>
      <c r="C439" s="26"/>
      <c r="D439" s="26"/>
      <c r="E439" s="26"/>
      <c r="F439" s="27"/>
      <c r="G439" s="65"/>
      <c r="H439" s="9"/>
      <c r="I439" s="61"/>
      <c r="J439" s="62"/>
      <c r="K439" s="62"/>
      <c r="L439" s="62"/>
      <c r="M439" s="42"/>
    </row>
    <row r="440" spans="1:13" ht="22.5" customHeight="1">
      <c r="A440" s="10"/>
      <c r="B440" s="26"/>
      <c r="C440" s="26"/>
      <c r="D440" s="26"/>
      <c r="E440" s="26"/>
      <c r="F440" s="27"/>
      <c r="G440" s="82" t="s">
        <v>627</v>
      </c>
      <c r="H440" s="223" t="s">
        <v>460</v>
      </c>
      <c r="I440" s="61"/>
      <c r="J440" s="62">
        <f>SUM(J443)</f>
        <v>6200</v>
      </c>
      <c r="K440" s="62"/>
      <c r="L440" s="62">
        <f>SUM(L443)</f>
        <v>6200</v>
      </c>
      <c r="M440" s="42"/>
    </row>
    <row r="441" spans="1:13" ht="37.5" customHeight="1" hidden="1">
      <c r="A441" s="10"/>
      <c r="B441" s="26"/>
      <c r="C441" s="26"/>
      <c r="D441" s="26"/>
      <c r="E441" s="26"/>
      <c r="F441" s="27"/>
      <c r="G441" s="65" t="s">
        <v>487</v>
      </c>
      <c r="H441" s="9" t="s">
        <v>486</v>
      </c>
      <c r="I441" s="61"/>
      <c r="J441" s="62">
        <f>J442</f>
        <v>0</v>
      </c>
      <c r="K441" s="62"/>
      <c r="L441" s="62">
        <f>L442</f>
        <v>0</v>
      </c>
      <c r="M441" s="42"/>
    </row>
    <row r="442" spans="1:13" ht="38.25" customHeight="1" hidden="1">
      <c r="A442" s="10"/>
      <c r="B442" s="26"/>
      <c r="C442" s="26"/>
      <c r="D442" s="26"/>
      <c r="E442" s="26"/>
      <c r="F442" s="27"/>
      <c r="G442" s="65" t="s">
        <v>2</v>
      </c>
      <c r="H442" s="9"/>
      <c r="I442" s="61">
        <v>200</v>
      </c>
      <c r="J442" s="62"/>
      <c r="K442" s="62"/>
      <c r="L442" s="62"/>
      <c r="M442" s="42"/>
    </row>
    <row r="443" spans="1:13" ht="63.75" customHeight="1">
      <c r="A443" s="10"/>
      <c r="B443" s="26"/>
      <c r="C443" s="26"/>
      <c r="D443" s="26"/>
      <c r="E443" s="26"/>
      <c r="F443" s="27"/>
      <c r="G443" s="65" t="s">
        <v>498</v>
      </c>
      <c r="H443" s="9" t="s">
        <v>735</v>
      </c>
      <c r="I443" s="61"/>
      <c r="J443" s="62">
        <f>J444</f>
        <v>6200</v>
      </c>
      <c r="K443" s="62"/>
      <c r="L443" s="62">
        <f>L444</f>
        <v>6200</v>
      </c>
      <c r="M443" s="42"/>
    </row>
    <row r="444" spans="1:13" ht="33" customHeight="1">
      <c r="A444" s="10"/>
      <c r="B444" s="26"/>
      <c r="C444" s="26"/>
      <c r="D444" s="26"/>
      <c r="E444" s="26"/>
      <c r="F444" s="27"/>
      <c r="G444" s="65" t="s">
        <v>640</v>
      </c>
      <c r="H444" s="9"/>
      <c r="I444" s="61">
        <v>200</v>
      </c>
      <c r="J444" s="62">
        <v>6200</v>
      </c>
      <c r="K444" s="62"/>
      <c r="L444" s="62">
        <v>6200</v>
      </c>
      <c r="M444" s="42"/>
    </row>
    <row r="445" spans="1:13" s="195" customFormat="1" ht="64.5" customHeight="1">
      <c r="A445" s="194"/>
      <c r="B445" s="18"/>
      <c r="C445" s="18"/>
      <c r="D445" s="18"/>
      <c r="E445" s="18"/>
      <c r="F445" s="19"/>
      <c r="G445" s="82" t="s">
        <v>542</v>
      </c>
      <c r="H445" s="223" t="s">
        <v>624</v>
      </c>
      <c r="I445" s="160"/>
      <c r="J445" s="62">
        <f>SUM(J448+J453)+J446</f>
        <v>1563768</v>
      </c>
      <c r="K445" s="162">
        <f>SUM(K448+K453)+K446</f>
        <v>0</v>
      </c>
      <c r="L445" s="62">
        <f>SUM(L448+L453)+L446</f>
        <v>1563768</v>
      </c>
      <c r="M445" s="43"/>
    </row>
    <row r="446" spans="1:13" s="195" customFormat="1" ht="37.5" customHeight="1">
      <c r="A446" s="194"/>
      <c r="B446" s="18"/>
      <c r="C446" s="18"/>
      <c r="D446" s="18"/>
      <c r="E446" s="18"/>
      <c r="F446" s="19"/>
      <c r="G446" s="65" t="s">
        <v>488</v>
      </c>
      <c r="H446" s="9" t="s">
        <v>685</v>
      </c>
      <c r="I446" s="160"/>
      <c r="J446" s="62">
        <f>J447</f>
        <v>1500000</v>
      </c>
      <c r="K446" s="62">
        <f>K447</f>
        <v>0</v>
      </c>
      <c r="L446" s="62">
        <f>L447</f>
        <v>1500000</v>
      </c>
      <c r="M446" s="43"/>
    </row>
    <row r="447" spans="1:13" s="195" customFormat="1" ht="20.25" customHeight="1">
      <c r="A447" s="194"/>
      <c r="B447" s="18"/>
      <c r="C447" s="18"/>
      <c r="D447" s="18"/>
      <c r="E447" s="18"/>
      <c r="F447" s="19"/>
      <c r="G447" s="171" t="s">
        <v>1</v>
      </c>
      <c r="H447" s="243"/>
      <c r="I447" s="172">
        <v>800</v>
      </c>
      <c r="J447" s="62">
        <v>1500000</v>
      </c>
      <c r="K447" s="62"/>
      <c r="L447" s="62">
        <f>J447+K447</f>
        <v>1500000</v>
      </c>
      <c r="M447" s="43"/>
    </row>
    <row r="448" spans="1:13" ht="47.25" customHeight="1">
      <c r="A448" s="10"/>
      <c r="B448" s="26"/>
      <c r="C448" s="26"/>
      <c r="D448" s="26"/>
      <c r="E448" s="26"/>
      <c r="F448" s="27"/>
      <c r="G448" s="65" t="s">
        <v>491</v>
      </c>
      <c r="H448" s="9" t="s">
        <v>625</v>
      </c>
      <c r="I448" s="61"/>
      <c r="J448" s="62">
        <f>J449</f>
        <v>50000</v>
      </c>
      <c r="K448" s="62"/>
      <c r="L448" s="62">
        <f>L449</f>
        <v>50000</v>
      </c>
      <c r="M448" s="42"/>
    </row>
    <row r="449" spans="1:13" ht="20.25" customHeight="1">
      <c r="A449" s="10"/>
      <c r="B449" s="26"/>
      <c r="C449" s="26"/>
      <c r="D449" s="26"/>
      <c r="E449" s="26"/>
      <c r="F449" s="27"/>
      <c r="G449" s="65" t="s">
        <v>5</v>
      </c>
      <c r="H449" s="9"/>
      <c r="I449" s="61">
        <v>300</v>
      </c>
      <c r="J449" s="62">
        <v>50000</v>
      </c>
      <c r="K449" s="62"/>
      <c r="L449" s="62">
        <v>50000</v>
      </c>
      <c r="M449" s="42"/>
    </row>
    <row r="450" spans="1:13" s="111" customFormat="1" ht="62.25" customHeight="1" hidden="1">
      <c r="A450" s="109"/>
      <c r="B450" s="112"/>
      <c r="C450" s="112"/>
      <c r="D450" s="112"/>
      <c r="E450" s="112"/>
      <c r="F450" s="113"/>
      <c r="G450" s="81" t="s">
        <v>530</v>
      </c>
      <c r="H450" s="4" t="s">
        <v>529</v>
      </c>
      <c r="I450" s="61"/>
      <c r="J450" s="62">
        <f>J451</f>
        <v>13768</v>
      </c>
      <c r="K450" s="62"/>
      <c r="L450" s="62">
        <f>L451</f>
        <v>13768</v>
      </c>
      <c r="M450" s="110"/>
    </row>
    <row r="451" spans="1:13" s="111" customFormat="1" ht="76.5" customHeight="1" hidden="1">
      <c r="A451" s="109"/>
      <c r="B451" s="112"/>
      <c r="C451" s="112"/>
      <c r="D451" s="112"/>
      <c r="E451" s="112"/>
      <c r="F451" s="113"/>
      <c r="G451" s="65" t="s">
        <v>532</v>
      </c>
      <c r="H451" s="9" t="s">
        <v>531</v>
      </c>
      <c r="I451" s="61"/>
      <c r="J451" s="62">
        <f>J452</f>
        <v>13768</v>
      </c>
      <c r="K451" s="62"/>
      <c r="L451" s="62">
        <f>L452</f>
        <v>13768</v>
      </c>
      <c r="M451" s="110"/>
    </row>
    <row r="452" spans="1:13" s="111" customFormat="1" ht="26.25" customHeight="1" hidden="1">
      <c r="A452" s="109"/>
      <c r="B452" s="112"/>
      <c r="C452" s="112"/>
      <c r="D452" s="112"/>
      <c r="E452" s="112"/>
      <c r="F452" s="113"/>
      <c r="G452" s="82" t="s">
        <v>534</v>
      </c>
      <c r="H452" s="223" t="s">
        <v>533</v>
      </c>
      <c r="I452" s="61"/>
      <c r="J452" s="62">
        <f>J453</f>
        <v>13768</v>
      </c>
      <c r="K452" s="62"/>
      <c r="L452" s="62">
        <f>L453</f>
        <v>13768</v>
      </c>
      <c r="M452" s="110"/>
    </row>
    <row r="453" spans="1:13" s="111" customFormat="1" ht="21" customHeight="1">
      <c r="A453" s="109"/>
      <c r="B453" s="112"/>
      <c r="C453" s="112"/>
      <c r="D453" s="112"/>
      <c r="E453" s="112"/>
      <c r="F453" s="113"/>
      <c r="G453" s="65" t="s">
        <v>628</v>
      </c>
      <c r="H453" s="9" t="s">
        <v>736</v>
      </c>
      <c r="I453" s="61"/>
      <c r="J453" s="62">
        <f>J454</f>
        <v>13768</v>
      </c>
      <c r="K453" s="62"/>
      <c r="L453" s="62">
        <f>L454</f>
        <v>13768</v>
      </c>
      <c r="M453" s="110"/>
    </row>
    <row r="454" spans="1:13" s="111" customFormat="1" ht="33.75" customHeight="1">
      <c r="A454" s="109"/>
      <c r="B454" s="112"/>
      <c r="C454" s="112"/>
      <c r="D454" s="112"/>
      <c r="E454" s="112"/>
      <c r="F454" s="113"/>
      <c r="G454" s="65" t="s">
        <v>640</v>
      </c>
      <c r="H454" s="9"/>
      <c r="I454" s="61">
        <v>200</v>
      </c>
      <c r="J454" s="62">
        <v>13768</v>
      </c>
      <c r="K454" s="62"/>
      <c r="L454" s="62">
        <v>13768</v>
      </c>
      <c r="M454" s="110"/>
    </row>
    <row r="455" spans="1:13" ht="48.75" customHeight="1">
      <c r="A455" s="10"/>
      <c r="B455" s="26"/>
      <c r="C455" s="26"/>
      <c r="D455" s="26"/>
      <c r="E455" s="26"/>
      <c r="F455" s="27"/>
      <c r="G455" s="81" t="s">
        <v>593</v>
      </c>
      <c r="H455" s="4" t="s">
        <v>545</v>
      </c>
      <c r="I455" s="163"/>
      <c r="J455" s="164">
        <f>J456</f>
        <v>100000</v>
      </c>
      <c r="K455" s="164"/>
      <c r="L455" s="164">
        <f>L456</f>
        <v>100000</v>
      </c>
      <c r="M455" s="42"/>
    </row>
    <row r="456" spans="1:13" ht="51" customHeight="1">
      <c r="A456" s="10"/>
      <c r="B456" s="26"/>
      <c r="C456" s="26"/>
      <c r="D456" s="26"/>
      <c r="E456" s="26"/>
      <c r="F456" s="27"/>
      <c r="G456" s="65" t="s">
        <v>594</v>
      </c>
      <c r="H456" s="9" t="s">
        <v>546</v>
      </c>
      <c r="I456" s="61"/>
      <c r="J456" s="62">
        <f>J457</f>
        <v>100000</v>
      </c>
      <c r="K456" s="62"/>
      <c r="L456" s="62">
        <f>L457</f>
        <v>100000</v>
      </c>
      <c r="M456" s="42"/>
    </row>
    <row r="457" spans="1:13" ht="62.25" customHeight="1">
      <c r="A457" s="10"/>
      <c r="B457" s="26"/>
      <c r="C457" s="26"/>
      <c r="D457" s="26"/>
      <c r="E457" s="26"/>
      <c r="F457" s="27"/>
      <c r="G457" s="82" t="s">
        <v>559</v>
      </c>
      <c r="H457" s="223" t="s">
        <v>547</v>
      </c>
      <c r="I457" s="160"/>
      <c r="J457" s="162">
        <f>J458</f>
        <v>100000</v>
      </c>
      <c r="K457" s="162"/>
      <c r="L457" s="162">
        <f>L458</f>
        <v>100000</v>
      </c>
      <c r="M457" s="42"/>
    </row>
    <row r="458" spans="1:13" ht="34.5" customHeight="1">
      <c r="A458" s="10"/>
      <c r="B458" s="26"/>
      <c r="C458" s="26"/>
      <c r="D458" s="26"/>
      <c r="E458" s="26"/>
      <c r="F458" s="27"/>
      <c r="G458" s="65" t="s">
        <v>324</v>
      </c>
      <c r="H458" s="9" t="s">
        <v>548</v>
      </c>
      <c r="I458" s="61"/>
      <c r="J458" s="62">
        <f>J459</f>
        <v>100000</v>
      </c>
      <c r="K458" s="62"/>
      <c r="L458" s="62">
        <f>L459</f>
        <v>100000</v>
      </c>
      <c r="M458" s="42"/>
    </row>
    <row r="459" spans="1:13" ht="33.75" customHeight="1">
      <c r="A459" s="10"/>
      <c r="B459" s="26"/>
      <c r="C459" s="26"/>
      <c r="D459" s="26"/>
      <c r="E459" s="26"/>
      <c r="F459" s="27"/>
      <c r="G459" s="65" t="s">
        <v>640</v>
      </c>
      <c r="H459" s="9"/>
      <c r="I459" s="61">
        <v>200</v>
      </c>
      <c r="J459" s="62">
        <v>100000</v>
      </c>
      <c r="K459" s="62"/>
      <c r="L459" s="62">
        <v>100000</v>
      </c>
      <c r="M459" s="42"/>
    </row>
    <row r="460" spans="1:13" ht="60">
      <c r="A460" s="10"/>
      <c r="B460" s="276" t="s">
        <v>14</v>
      </c>
      <c r="C460" s="276"/>
      <c r="D460" s="276"/>
      <c r="E460" s="276"/>
      <c r="F460" s="277"/>
      <c r="G460" s="81" t="s">
        <v>604</v>
      </c>
      <c r="H460" s="4" t="s">
        <v>462</v>
      </c>
      <c r="I460" s="163" t="s">
        <v>0</v>
      </c>
      <c r="J460" s="164">
        <f>J461</f>
        <v>7313530</v>
      </c>
      <c r="K460" s="164">
        <f>K461</f>
        <v>0</v>
      </c>
      <c r="L460" s="164">
        <f>L461</f>
        <v>7313530</v>
      </c>
      <c r="M460" s="42"/>
    </row>
    <row r="461" spans="1:13" ht="51" customHeight="1">
      <c r="A461" s="10"/>
      <c r="B461" s="278" t="s">
        <v>13</v>
      </c>
      <c r="C461" s="278"/>
      <c r="D461" s="278"/>
      <c r="E461" s="278"/>
      <c r="F461" s="279"/>
      <c r="G461" s="65" t="s">
        <v>629</v>
      </c>
      <c r="H461" s="9" t="s">
        <v>463</v>
      </c>
      <c r="I461" s="61" t="s">
        <v>0</v>
      </c>
      <c r="J461" s="62">
        <f>J462+J471</f>
        <v>7313530</v>
      </c>
      <c r="K461" s="62">
        <f>K462+K471</f>
        <v>0</v>
      </c>
      <c r="L461" s="62">
        <f>L462+L471</f>
        <v>7313530</v>
      </c>
      <c r="M461" s="42"/>
    </row>
    <row r="462" spans="1:13" ht="35.25" customHeight="1">
      <c r="A462" s="10"/>
      <c r="B462" s="20"/>
      <c r="C462" s="20"/>
      <c r="D462" s="20"/>
      <c r="E462" s="20"/>
      <c r="F462" s="21"/>
      <c r="G462" s="82" t="s">
        <v>492</v>
      </c>
      <c r="H462" s="223" t="s">
        <v>464</v>
      </c>
      <c r="I462" s="61"/>
      <c r="J462" s="62">
        <f>J463</f>
        <v>6192000</v>
      </c>
      <c r="K462" s="62"/>
      <c r="L462" s="62">
        <f>L463</f>
        <v>6192000</v>
      </c>
      <c r="M462" s="42"/>
    </row>
    <row r="463" spans="1:13" ht="33" customHeight="1">
      <c r="A463" s="10"/>
      <c r="B463" s="20"/>
      <c r="C463" s="20"/>
      <c r="D463" s="20"/>
      <c r="E463" s="20"/>
      <c r="F463" s="21"/>
      <c r="G463" s="65" t="s">
        <v>111</v>
      </c>
      <c r="H463" s="9" t="s">
        <v>465</v>
      </c>
      <c r="I463" s="61"/>
      <c r="J463" s="62">
        <f>J464</f>
        <v>6192000</v>
      </c>
      <c r="K463" s="62"/>
      <c r="L463" s="62">
        <f>L464</f>
        <v>6192000</v>
      </c>
      <c r="M463" s="42"/>
    </row>
    <row r="464" spans="1:13" ht="18" customHeight="1">
      <c r="A464" s="10"/>
      <c r="B464" s="20"/>
      <c r="C464" s="20"/>
      <c r="D464" s="20"/>
      <c r="E464" s="20"/>
      <c r="F464" s="21"/>
      <c r="G464" s="65" t="s">
        <v>6</v>
      </c>
      <c r="H464" s="9"/>
      <c r="I464" s="61">
        <v>500</v>
      </c>
      <c r="J464" s="62">
        <v>6192000</v>
      </c>
      <c r="K464" s="62"/>
      <c r="L464" s="62">
        <v>6192000</v>
      </c>
      <c r="M464" s="42"/>
    </row>
    <row r="465" spans="1:13" ht="78" customHeight="1" hidden="1">
      <c r="A465" s="10"/>
      <c r="B465" s="20"/>
      <c r="C465" s="20"/>
      <c r="D465" s="20"/>
      <c r="E465" s="20"/>
      <c r="F465" s="21"/>
      <c r="G465" s="65" t="s">
        <v>288</v>
      </c>
      <c r="H465" s="9" t="s">
        <v>284</v>
      </c>
      <c r="I465" s="61"/>
      <c r="J465" s="62">
        <v>10000</v>
      </c>
      <c r="K465" s="62"/>
      <c r="L465" s="62">
        <v>10000</v>
      </c>
      <c r="M465" s="42"/>
    </row>
    <row r="466" spans="1:13" ht="30.75" customHeight="1" hidden="1">
      <c r="A466" s="10"/>
      <c r="B466" s="20"/>
      <c r="C466" s="20"/>
      <c r="D466" s="20"/>
      <c r="E466" s="20"/>
      <c r="F466" s="21"/>
      <c r="G466" s="65" t="s">
        <v>113</v>
      </c>
      <c r="H466" s="9" t="s">
        <v>285</v>
      </c>
      <c r="I466" s="61"/>
      <c r="J466" s="62">
        <f>J467</f>
        <v>10000</v>
      </c>
      <c r="K466" s="62"/>
      <c r="L466" s="62">
        <f>L467</f>
        <v>10000</v>
      </c>
      <c r="M466" s="42"/>
    </row>
    <row r="467" spans="1:13" ht="21.75" customHeight="1" hidden="1">
      <c r="A467" s="10"/>
      <c r="B467" s="20"/>
      <c r="C467" s="20"/>
      <c r="D467" s="20"/>
      <c r="E467" s="20"/>
      <c r="F467" s="21"/>
      <c r="G467" s="65" t="s">
        <v>112</v>
      </c>
      <c r="H467" s="9"/>
      <c r="I467" s="61">
        <v>700</v>
      </c>
      <c r="J467" s="62">
        <v>10000</v>
      </c>
      <c r="K467" s="62"/>
      <c r="L467" s="62">
        <v>10000</v>
      </c>
      <c r="M467" s="43"/>
    </row>
    <row r="468" spans="1:13" ht="50.25" customHeight="1" hidden="1">
      <c r="A468" s="10"/>
      <c r="B468" s="20"/>
      <c r="C468" s="20"/>
      <c r="D468" s="20"/>
      <c r="E468" s="20"/>
      <c r="F468" s="21"/>
      <c r="G468" s="65" t="s">
        <v>289</v>
      </c>
      <c r="H468" s="9" t="s">
        <v>287</v>
      </c>
      <c r="I468" s="61"/>
      <c r="J468" s="62">
        <v>110000</v>
      </c>
      <c r="K468" s="62"/>
      <c r="L468" s="62">
        <v>110000</v>
      </c>
      <c r="M468" s="43"/>
    </row>
    <row r="469" spans="1:13" ht="65.25" customHeight="1" hidden="1">
      <c r="A469" s="10"/>
      <c r="B469" s="274" t="s">
        <v>12</v>
      </c>
      <c r="C469" s="274"/>
      <c r="D469" s="274"/>
      <c r="E469" s="274"/>
      <c r="F469" s="275"/>
      <c r="G469" s="65" t="s">
        <v>120</v>
      </c>
      <c r="H469" s="9" t="s">
        <v>286</v>
      </c>
      <c r="I469" s="61" t="s">
        <v>0</v>
      </c>
      <c r="J469" s="62">
        <f>J470</f>
        <v>110000</v>
      </c>
      <c r="K469" s="62"/>
      <c r="L469" s="62">
        <f>L470</f>
        <v>110000</v>
      </c>
      <c r="M469" s="42"/>
    </row>
    <row r="470" spans="1:13" ht="30.75" hidden="1">
      <c r="A470" s="10"/>
      <c r="B470" s="270">
        <v>500</v>
      </c>
      <c r="C470" s="270"/>
      <c r="D470" s="270"/>
      <c r="E470" s="270"/>
      <c r="F470" s="271"/>
      <c r="G470" s="65" t="s">
        <v>2</v>
      </c>
      <c r="H470" s="9" t="s">
        <v>0</v>
      </c>
      <c r="I470" s="61">
        <v>200</v>
      </c>
      <c r="J470" s="62">
        <v>110000</v>
      </c>
      <c r="K470" s="62"/>
      <c r="L470" s="62">
        <v>110000</v>
      </c>
      <c r="M470" s="42"/>
    </row>
    <row r="471" spans="1:13" ht="34.5" customHeight="1">
      <c r="A471" s="10"/>
      <c r="B471" s="26"/>
      <c r="C471" s="26"/>
      <c r="D471" s="26"/>
      <c r="E471" s="26"/>
      <c r="F471" s="27"/>
      <c r="G471" s="82" t="s">
        <v>543</v>
      </c>
      <c r="H471" s="223" t="s">
        <v>505</v>
      </c>
      <c r="I471" s="61"/>
      <c r="J471" s="62">
        <f>J472+J474+J476</f>
        <v>1121530</v>
      </c>
      <c r="K471" s="62">
        <f>K472+K474+K476</f>
        <v>0</v>
      </c>
      <c r="L471" s="62">
        <f>L472+L474+L476</f>
        <v>1121530</v>
      </c>
      <c r="M471" s="42"/>
    </row>
    <row r="472" spans="1:13" ht="79.5" customHeight="1">
      <c r="A472" s="10"/>
      <c r="B472" s="26"/>
      <c r="C472" s="26"/>
      <c r="D472" s="26"/>
      <c r="E472" s="26"/>
      <c r="F472" s="27"/>
      <c r="G472" s="65" t="s">
        <v>507</v>
      </c>
      <c r="H472" s="9" t="s">
        <v>506</v>
      </c>
      <c r="I472" s="61"/>
      <c r="J472" s="62">
        <f>J473</f>
        <v>850000</v>
      </c>
      <c r="K472" s="62"/>
      <c r="L472" s="62">
        <f>L473</f>
        <v>850000</v>
      </c>
      <c r="M472" s="42"/>
    </row>
    <row r="473" spans="1:13" ht="28.5" customHeight="1">
      <c r="A473" s="10"/>
      <c r="B473" s="26"/>
      <c r="C473" s="26"/>
      <c r="D473" s="26"/>
      <c r="E473" s="26"/>
      <c r="F473" s="27"/>
      <c r="G473" s="257" t="s">
        <v>640</v>
      </c>
      <c r="H473" s="9"/>
      <c r="I473" s="61">
        <v>200</v>
      </c>
      <c r="J473" s="62">
        <v>850000</v>
      </c>
      <c r="K473" s="62"/>
      <c r="L473" s="62">
        <v>850000</v>
      </c>
      <c r="M473" s="42"/>
    </row>
    <row r="474" spans="1:13" ht="46.5">
      <c r="A474" s="10"/>
      <c r="B474" s="26"/>
      <c r="C474" s="26"/>
      <c r="D474" s="26"/>
      <c r="E474" s="26"/>
      <c r="F474" s="27"/>
      <c r="G474" s="65" t="s">
        <v>681</v>
      </c>
      <c r="H474" s="9" t="s">
        <v>737</v>
      </c>
      <c r="I474" s="61"/>
      <c r="J474" s="62">
        <f>J475</f>
        <v>257953</v>
      </c>
      <c r="K474" s="62">
        <f>K475</f>
        <v>0</v>
      </c>
      <c r="L474" s="62">
        <f>L475</f>
        <v>257953</v>
      </c>
      <c r="M474" s="42"/>
    </row>
    <row r="475" spans="1:13" ht="30.75">
      <c r="A475" s="10"/>
      <c r="B475" s="26"/>
      <c r="C475" s="26"/>
      <c r="D475" s="26"/>
      <c r="E475" s="26"/>
      <c r="F475" s="27"/>
      <c r="G475" s="257" t="s">
        <v>640</v>
      </c>
      <c r="H475" s="9"/>
      <c r="I475" s="61">
        <v>200</v>
      </c>
      <c r="J475" s="62">
        <v>257953</v>
      </c>
      <c r="K475" s="62"/>
      <c r="L475" s="62">
        <f>J475+K475</f>
        <v>257953</v>
      </c>
      <c r="M475" s="42"/>
    </row>
    <row r="476" spans="1:13" ht="46.5">
      <c r="A476" s="10"/>
      <c r="B476" s="26"/>
      <c r="C476" s="26"/>
      <c r="D476" s="26"/>
      <c r="E476" s="26"/>
      <c r="F476" s="27"/>
      <c r="G476" s="65" t="s">
        <v>682</v>
      </c>
      <c r="H476" s="9" t="s">
        <v>738</v>
      </c>
      <c r="I476" s="61"/>
      <c r="J476" s="62">
        <f>J477</f>
        <v>13577</v>
      </c>
      <c r="K476" s="62">
        <f>K477</f>
        <v>0</v>
      </c>
      <c r="L476" s="62">
        <f>L477</f>
        <v>13577</v>
      </c>
      <c r="M476" s="42"/>
    </row>
    <row r="477" spans="1:13" ht="30.75">
      <c r="A477" s="10"/>
      <c r="B477" s="26"/>
      <c r="C477" s="26"/>
      <c r="D477" s="26"/>
      <c r="E477" s="26"/>
      <c r="F477" s="27"/>
      <c r="G477" s="257" t="s">
        <v>640</v>
      </c>
      <c r="H477" s="9"/>
      <c r="I477" s="61">
        <v>200</v>
      </c>
      <c r="J477" s="62">
        <v>13577</v>
      </c>
      <c r="K477" s="62"/>
      <c r="L477" s="62">
        <f>J477+K477</f>
        <v>13577</v>
      </c>
      <c r="M477" s="42"/>
    </row>
    <row r="478" spans="1:13" ht="15">
      <c r="A478" s="10"/>
      <c r="B478" s="276" t="s">
        <v>10</v>
      </c>
      <c r="C478" s="276"/>
      <c r="D478" s="276"/>
      <c r="E478" s="276"/>
      <c r="F478" s="277"/>
      <c r="G478" s="81" t="s">
        <v>9</v>
      </c>
      <c r="H478" s="4" t="s">
        <v>466</v>
      </c>
      <c r="I478" s="163" t="s">
        <v>0</v>
      </c>
      <c r="J478" s="164">
        <f>J483+J491+J493+J495+J498+J502+J504+J508+J513+J517+J521+J523+J526+J529+J531+J486+J489</f>
        <v>36458111</v>
      </c>
      <c r="K478" s="164">
        <f>K483+K491+K493+K495+K498+K502+K504+K508+K513+K517+K521+K523+K526+K529+K531+K486+K489</f>
        <v>50000</v>
      </c>
      <c r="L478" s="164">
        <f>L483+L491+L493+L495+L498+L502+L504+L508+L513+L517+L521+L523+L526+L529+L531+L486+L489</f>
        <v>36508111</v>
      </c>
      <c r="M478" s="42"/>
    </row>
    <row r="479" spans="1:13" ht="37.5" customHeight="1" hidden="1">
      <c r="A479" s="10"/>
      <c r="B479" s="28"/>
      <c r="C479" s="28"/>
      <c r="D479" s="28"/>
      <c r="E479" s="28"/>
      <c r="F479" s="29"/>
      <c r="G479" s="65" t="s">
        <v>500</v>
      </c>
      <c r="H479" s="9" t="s">
        <v>499</v>
      </c>
      <c r="I479" s="163"/>
      <c r="J479" s="62">
        <f>J480</f>
        <v>0</v>
      </c>
      <c r="K479" s="164"/>
      <c r="L479" s="62">
        <f>L480</f>
        <v>0</v>
      </c>
      <c r="M479" s="42"/>
    </row>
    <row r="480" spans="1:13" ht="15" hidden="1">
      <c r="A480" s="10"/>
      <c r="B480" s="28"/>
      <c r="C480" s="28"/>
      <c r="D480" s="28"/>
      <c r="E480" s="28"/>
      <c r="F480" s="29"/>
      <c r="G480" s="81"/>
      <c r="H480" s="4"/>
      <c r="I480" s="61">
        <v>500</v>
      </c>
      <c r="J480" s="62"/>
      <c r="K480" s="62"/>
      <c r="L480" s="62"/>
      <c r="M480" s="42"/>
    </row>
    <row r="481" spans="1:13" ht="54.75" customHeight="1" hidden="1">
      <c r="A481" s="10"/>
      <c r="B481" s="28"/>
      <c r="C481" s="28"/>
      <c r="D481" s="28"/>
      <c r="E481" s="28"/>
      <c r="F481" s="29"/>
      <c r="G481" s="65" t="s">
        <v>497</v>
      </c>
      <c r="H481" s="9" t="s">
        <v>496</v>
      </c>
      <c r="I481" s="163"/>
      <c r="J481" s="62">
        <f>J482</f>
        <v>0</v>
      </c>
      <c r="K481" s="164"/>
      <c r="L481" s="62">
        <f>L482</f>
        <v>0</v>
      </c>
      <c r="M481" s="42"/>
    </row>
    <row r="482" spans="1:13" ht="32.25" customHeight="1" hidden="1">
      <c r="A482" s="10"/>
      <c r="B482" s="28"/>
      <c r="C482" s="28"/>
      <c r="D482" s="28"/>
      <c r="E482" s="28"/>
      <c r="F482" s="29"/>
      <c r="G482" s="65" t="s">
        <v>2</v>
      </c>
      <c r="H482" s="4"/>
      <c r="I482" s="61">
        <v>200</v>
      </c>
      <c r="J482" s="62"/>
      <c r="K482" s="62"/>
      <c r="L482" s="62"/>
      <c r="M482" s="42"/>
    </row>
    <row r="483" spans="1:13" ht="66" customHeight="1" hidden="1">
      <c r="A483" s="10"/>
      <c r="B483" s="28"/>
      <c r="C483" s="28"/>
      <c r="D483" s="28"/>
      <c r="E483" s="28"/>
      <c r="F483" s="29"/>
      <c r="G483" s="65" t="s">
        <v>118</v>
      </c>
      <c r="H483" s="9" t="s">
        <v>467</v>
      </c>
      <c r="I483" s="61"/>
      <c r="J483" s="62">
        <f>J484+J485</f>
        <v>0</v>
      </c>
      <c r="K483" s="62"/>
      <c r="L483" s="62">
        <f>L484+L485</f>
        <v>0</v>
      </c>
      <c r="M483" s="42"/>
    </row>
    <row r="484" spans="1:13" ht="77.25" hidden="1">
      <c r="A484" s="10"/>
      <c r="B484" s="28"/>
      <c r="C484" s="28"/>
      <c r="D484" s="28"/>
      <c r="E484" s="28"/>
      <c r="F484" s="29"/>
      <c r="G484" s="65" t="s">
        <v>3</v>
      </c>
      <c r="H484" s="9" t="s">
        <v>0</v>
      </c>
      <c r="I484" s="61">
        <v>100</v>
      </c>
      <c r="J484" s="62"/>
      <c r="K484" s="62"/>
      <c r="L484" s="62"/>
      <c r="M484" s="42"/>
    </row>
    <row r="485" spans="1:13" ht="30.75" hidden="1">
      <c r="A485" s="10"/>
      <c r="B485" s="28"/>
      <c r="C485" s="28"/>
      <c r="D485" s="28"/>
      <c r="E485" s="28"/>
      <c r="F485" s="29"/>
      <c r="G485" s="65" t="s">
        <v>2</v>
      </c>
      <c r="H485" s="9" t="s">
        <v>0</v>
      </c>
      <c r="I485" s="61">
        <v>200</v>
      </c>
      <c r="J485" s="62"/>
      <c r="K485" s="62"/>
      <c r="L485" s="62"/>
      <c r="M485" s="42"/>
    </row>
    <row r="486" spans="1:13" s="111" customFormat="1" ht="66.75" customHeight="1">
      <c r="A486" s="109"/>
      <c r="B486" s="114"/>
      <c r="C486" s="114"/>
      <c r="D486" s="114"/>
      <c r="E486" s="114"/>
      <c r="F486" s="115"/>
      <c r="G486" s="65" t="s">
        <v>118</v>
      </c>
      <c r="H486" s="9" t="s">
        <v>467</v>
      </c>
      <c r="I486" s="61"/>
      <c r="J486" s="62">
        <f>SUM(J487+J488)</f>
        <v>1216253</v>
      </c>
      <c r="K486" s="62"/>
      <c r="L486" s="62">
        <f>SUM(L487+L488)</f>
        <v>1216253</v>
      </c>
      <c r="M486" s="110"/>
    </row>
    <row r="487" spans="1:13" s="111" customFormat="1" ht="77.25">
      <c r="A487" s="109"/>
      <c r="B487" s="114"/>
      <c r="C487" s="114"/>
      <c r="D487" s="114"/>
      <c r="E487" s="114"/>
      <c r="F487" s="115"/>
      <c r="G487" s="65" t="s">
        <v>3</v>
      </c>
      <c r="H487" s="9"/>
      <c r="I487" s="61">
        <v>100</v>
      </c>
      <c r="J487" s="62">
        <v>581250</v>
      </c>
      <c r="K487" s="62"/>
      <c r="L487" s="62">
        <v>581250</v>
      </c>
      <c r="M487" s="110"/>
    </row>
    <row r="488" spans="1:13" s="111" customFormat="1" ht="30.75">
      <c r="A488" s="109"/>
      <c r="B488" s="114"/>
      <c r="C488" s="114"/>
      <c r="D488" s="114"/>
      <c r="E488" s="114"/>
      <c r="F488" s="115"/>
      <c r="G488" s="65" t="s">
        <v>640</v>
      </c>
      <c r="H488" s="9"/>
      <c r="I488" s="61">
        <v>200</v>
      </c>
      <c r="J488" s="62">
        <v>635003</v>
      </c>
      <c r="K488" s="62"/>
      <c r="L488" s="62">
        <v>635003</v>
      </c>
      <c r="M488" s="110"/>
    </row>
    <row r="489" spans="1:13" s="111" customFormat="1" ht="46.5">
      <c r="A489" s="109"/>
      <c r="B489" s="114"/>
      <c r="C489" s="114"/>
      <c r="D489" s="114"/>
      <c r="E489" s="114"/>
      <c r="F489" s="115"/>
      <c r="G489" s="65" t="s">
        <v>565</v>
      </c>
      <c r="H489" s="9" t="s">
        <v>496</v>
      </c>
      <c r="I489" s="61"/>
      <c r="J489" s="62">
        <f>SUM(J490)</f>
        <v>28675</v>
      </c>
      <c r="K489" s="62"/>
      <c r="L489" s="62">
        <f>SUM(L490)</f>
        <v>28675</v>
      </c>
      <c r="M489" s="110"/>
    </row>
    <row r="490" spans="1:13" s="111" customFormat="1" ht="30.75">
      <c r="A490" s="109"/>
      <c r="B490" s="114"/>
      <c r="C490" s="114"/>
      <c r="D490" s="114"/>
      <c r="E490" s="114"/>
      <c r="F490" s="115"/>
      <c r="G490" s="65" t="s">
        <v>640</v>
      </c>
      <c r="H490" s="9"/>
      <c r="I490" s="61">
        <v>200</v>
      </c>
      <c r="J490" s="62">
        <v>28675</v>
      </c>
      <c r="K490" s="62"/>
      <c r="L490" s="62">
        <v>28675</v>
      </c>
      <c r="M490" s="110"/>
    </row>
    <row r="491" spans="1:13" ht="19.5" customHeight="1">
      <c r="A491" s="10"/>
      <c r="B491" s="28"/>
      <c r="C491" s="28"/>
      <c r="D491" s="28"/>
      <c r="E491" s="28"/>
      <c r="F491" s="29"/>
      <c r="G491" s="65" t="s">
        <v>114</v>
      </c>
      <c r="H491" s="9" t="s">
        <v>468</v>
      </c>
      <c r="I491" s="61" t="s">
        <v>0</v>
      </c>
      <c r="J491" s="62">
        <f>J492</f>
        <v>1479020</v>
      </c>
      <c r="K491" s="62"/>
      <c r="L491" s="62">
        <f>L492</f>
        <v>1479020</v>
      </c>
      <c r="M491" s="42"/>
    </row>
    <row r="492" spans="1:13" ht="77.25">
      <c r="A492" s="10"/>
      <c r="B492" s="28"/>
      <c r="C492" s="28"/>
      <c r="D492" s="28"/>
      <c r="E492" s="28"/>
      <c r="F492" s="29"/>
      <c r="G492" s="65" t="s">
        <v>3</v>
      </c>
      <c r="H492" s="230"/>
      <c r="I492" s="61">
        <v>100</v>
      </c>
      <c r="J492" s="62">
        <v>1479020</v>
      </c>
      <c r="K492" s="62"/>
      <c r="L492" s="62">
        <v>1479020</v>
      </c>
      <c r="M492" s="42"/>
    </row>
    <row r="493" spans="1:13" ht="30.75">
      <c r="A493" s="10"/>
      <c r="B493" s="28"/>
      <c r="C493" s="28"/>
      <c r="D493" s="28"/>
      <c r="E493" s="28"/>
      <c r="F493" s="29"/>
      <c r="G493" s="65" t="s">
        <v>115</v>
      </c>
      <c r="H493" s="9" t="s">
        <v>469</v>
      </c>
      <c r="I493" s="61" t="s">
        <v>0</v>
      </c>
      <c r="J493" s="62">
        <f>J494</f>
        <v>5000</v>
      </c>
      <c r="K493" s="62"/>
      <c r="L493" s="62">
        <f>L494</f>
        <v>5000</v>
      </c>
      <c r="M493" s="42"/>
    </row>
    <row r="494" spans="1:13" ht="77.25">
      <c r="A494" s="10"/>
      <c r="B494" s="28"/>
      <c r="C494" s="28"/>
      <c r="D494" s="28"/>
      <c r="E494" s="28"/>
      <c r="F494" s="29"/>
      <c r="G494" s="65" t="s">
        <v>3</v>
      </c>
      <c r="H494" s="230"/>
      <c r="I494" s="61">
        <v>100</v>
      </c>
      <c r="J494" s="62">
        <v>5000</v>
      </c>
      <c r="K494" s="62"/>
      <c r="L494" s="62">
        <v>5000</v>
      </c>
      <c r="M494" s="42"/>
    </row>
    <row r="495" spans="1:13" ht="30.75">
      <c r="A495" s="10"/>
      <c r="B495" s="28"/>
      <c r="C495" s="28"/>
      <c r="D495" s="28"/>
      <c r="E495" s="28"/>
      <c r="F495" s="29"/>
      <c r="G495" s="65" t="s">
        <v>116</v>
      </c>
      <c r="H495" s="9" t="s">
        <v>470</v>
      </c>
      <c r="I495" s="61"/>
      <c r="J495" s="62">
        <f>J496+J497</f>
        <v>15000</v>
      </c>
      <c r="K495" s="62"/>
      <c r="L495" s="62">
        <f>L496+L497</f>
        <v>15000</v>
      </c>
      <c r="M495" s="42"/>
    </row>
    <row r="496" spans="1:13" ht="77.25">
      <c r="A496" s="10"/>
      <c r="B496" s="28"/>
      <c r="C496" s="28"/>
      <c r="D496" s="28"/>
      <c r="E496" s="28"/>
      <c r="F496" s="29"/>
      <c r="G496" s="65" t="s">
        <v>3</v>
      </c>
      <c r="H496" s="230"/>
      <c r="I496" s="61">
        <v>100</v>
      </c>
      <c r="J496" s="62">
        <v>10000</v>
      </c>
      <c r="K496" s="62"/>
      <c r="L496" s="62">
        <v>10000</v>
      </c>
      <c r="M496" s="42"/>
    </row>
    <row r="497" spans="1:13" ht="33" customHeight="1">
      <c r="A497" s="10"/>
      <c r="B497" s="28"/>
      <c r="C497" s="28"/>
      <c r="D497" s="28"/>
      <c r="E497" s="28"/>
      <c r="F497" s="29"/>
      <c r="G497" s="65" t="s">
        <v>2</v>
      </c>
      <c r="H497" s="230"/>
      <c r="I497" s="61">
        <v>200</v>
      </c>
      <c r="J497" s="62">
        <v>5000</v>
      </c>
      <c r="K497" s="62"/>
      <c r="L497" s="62">
        <v>5000</v>
      </c>
      <c r="M497" s="42"/>
    </row>
    <row r="498" spans="1:13" ht="46.5">
      <c r="A498" s="10"/>
      <c r="B498" s="28"/>
      <c r="C498" s="28"/>
      <c r="D498" s="28"/>
      <c r="E498" s="28"/>
      <c r="F498" s="29"/>
      <c r="G498" s="65" t="s">
        <v>128</v>
      </c>
      <c r="H498" s="9" t="s">
        <v>471</v>
      </c>
      <c r="I498" s="61"/>
      <c r="J498" s="62">
        <f>J499+J500+J501</f>
        <v>15062780</v>
      </c>
      <c r="K498" s="62"/>
      <c r="L498" s="62">
        <f>L499+L500+L501</f>
        <v>15062780</v>
      </c>
      <c r="M498" s="42"/>
    </row>
    <row r="499" spans="1:13" ht="77.25">
      <c r="A499" s="10"/>
      <c r="B499" s="28"/>
      <c r="C499" s="28"/>
      <c r="D499" s="28"/>
      <c r="E499" s="28"/>
      <c r="F499" s="29"/>
      <c r="G499" s="65" t="s">
        <v>3</v>
      </c>
      <c r="H499" s="9" t="s">
        <v>0</v>
      </c>
      <c r="I499" s="61">
        <v>100</v>
      </c>
      <c r="J499" s="62">
        <v>14047662</v>
      </c>
      <c r="K499" s="62"/>
      <c r="L499" s="62">
        <v>14047662</v>
      </c>
      <c r="M499" s="42"/>
    </row>
    <row r="500" spans="1:13" ht="30.75">
      <c r="A500" s="10"/>
      <c r="B500" s="28"/>
      <c r="C500" s="28"/>
      <c r="D500" s="28"/>
      <c r="E500" s="28"/>
      <c r="F500" s="29"/>
      <c r="G500" s="65" t="s">
        <v>640</v>
      </c>
      <c r="H500" s="9" t="s">
        <v>0</v>
      </c>
      <c r="I500" s="61">
        <v>200</v>
      </c>
      <c r="J500" s="62">
        <v>892118</v>
      </c>
      <c r="K500" s="62"/>
      <c r="L500" s="62">
        <v>892118</v>
      </c>
      <c r="M500" s="42"/>
    </row>
    <row r="501" spans="1:13" ht="15">
      <c r="A501" s="10"/>
      <c r="B501" s="28"/>
      <c r="C501" s="28"/>
      <c r="D501" s="28"/>
      <c r="E501" s="28"/>
      <c r="F501" s="29"/>
      <c r="G501" s="65" t="s">
        <v>1</v>
      </c>
      <c r="H501" s="9" t="s">
        <v>0</v>
      </c>
      <c r="I501" s="61">
        <v>800</v>
      </c>
      <c r="J501" s="62">
        <v>123000</v>
      </c>
      <c r="K501" s="62"/>
      <c r="L501" s="62">
        <v>123000</v>
      </c>
      <c r="M501" s="42"/>
    </row>
    <row r="502" spans="1:13" ht="36.75" customHeight="1">
      <c r="A502" s="10"/>
      <c r="B502" s="28"/>
      <c r="C502" s="28"/>
      <c r="D502" s="28"/>
      <c r="E502" s="28"/>
      <c r="F502" s="29"/>
      <c r="G502" s="65" t="s">
        <v>117</v>
      </c>
      <c r="H502" s="9" t="s">
        <v>472</v>
      </c>
      <c r="I502" s="61"/>
      <c r="J502" s="62">
        <f>J503</f>
        <v>685227</v>
      </c>
      <c r="K502" s="62"/>
      <c r="L502" s="62">
        <f>L503</f>
        <v>685227</v>
      </c>
      <c r="M502" s="42"/>
    </row>
    <row r="503" spans="1:13" ht="77.25">
      <c r="A503" s="10"/>
      <c r="B503" s="28"/>
      <c r="C503" s="28"/>
      <c r="D503" s="28"/>
      <c r="E503" s="28"/>
      <c r="F503" s="29"/>
      <c r="G503" s="65" t="s">
        <v>3</v>
      </c>
      <c r="H503" s="9" t="s">
        <v>0</v>
      </c>
      <c r="I503" s="61">
        <v>100</v>
      </c>
      <c r="J503" s="62">
        <v>685227</v>
      </c>
      <c r="K503" s="62"/>
      <c r="L503" s="62">
        <v>685227</v>
      </c>
      <c r="M503" s="42"/>
    </row>
    <row r="504" spans="1:13" ht="30.75">
      <c r="A504" s="10"/>
      <c r="B504" s="28"/>
      <c r="C504" s="28"/>
      <c r="D504" s="28"/>
      <c r="E504" s="28"/>
      <c r="F504" s="29"/>
      <c r="G504" s="65" t="s">
        <v>134</v>
      </c>
      <c r="H504" s="9" t="s">
        <v>473</v>
      </c>
      <c r="I504" s="61"/>
      <c r="J504" s="62">
        <f>J505+J506+J507</f>
        <v>378473</v>
      </c>
      <c r="K504" s="62"/>
      <c r="L504" s="62">
        <f>L505+L506+L507</f>
        <v>378473</v>
      </c>
      <c r="M504" s="42"/>
    </row>
    <row r="505" spans="1:13" ht="77.25">
      <c r="A505" s="10"/>
      <c r="B505" s="28"/>
      <c r="C505" s="28"/>
      <c r="D505" s="28"/>
      <c r="E505" s="28"/>
      <c r="F505" s="29"/>
      <c r="G505" s="65" t="s">
        <v>3</v>
      </c>
      <c r="H505" s="9"/>
      <c r="I505" s="61">
        <v>100</v>
      </c>
      <c r="J505" s="62">
        <v>365727</v>
      </c>
      <c r="K505" s="62"/>
      <c r="L505" s="62">
        <v>365727</v>
      </c>
      <c r="M505" s="42"/>
    </row>
    <row r="506" spans="1:13" ht="30" customHeight="1">
      <c r="A506" s="10"/>
      <c r="B506" s="28"/>
      <c r="C506" s="28"/>
      <c r="D506" s="28"/>
      <c r="E506" s="28"/>
      <c r="F506" s="29"/>
      <c r="G506" s="65" t="s">
        <v>640</v>
      </c>
      <c r="H506" s="9"/>
      <c r="I506" s="61">
        <v>200</v>
      </c>
      <c r="J506" s="62">
        <v>12746</v>
      </c>
      <c r="K506" s="62"/>
      <c r="L506" s="62">
        <v>12746</v>
      </c>
      <c r="M506" s="42"/>
    </row>
    <row r="507" spans="1:13" ht="24.75" customHeight="1" hidden="1">
      <c r="A507" s="10"/>
      <c r="B507" s="28"/>
      <c r="C507" s="28"/>
      <c r="D507" s="28"/>
      <c r="E507" s="28"/>
      <c r="F507" s="29"/>
      <c r="G507" s="65" t="s">
        <v>1</v>
      </c>
      <c r="H507" s="9"/>
      <c r="I507" s="61">
        <v>800</v>
      </c>
      <c r="J507" s="62">
        <v>0</v>
      </c>
      <c r="K507" s="62"/>
      <c r="L507" s="62">
        <v>0</v>
      </c>
      <c r="M507" s="42"/>
    </row>
    <row r="508" spans="1:13" ht="30.75">
      <c r="A508" s="10"/>
      <c r="B508" s="28"/>
      <c r="C508" s="28"/>
      <c r="D508" s="28"/>
      <c r="E508" s="28"/>
      <c r="F508" s="29"/>
      <c r="G508" s="65" t="s">
        <v>129</v>
      </c>
      <c r="H508" s="9" t="s">
        <v>474</v>
      </c>
      <c r="I508" s="61"/>
      <c r="J508" s="62">
        <f>J509+J510+J512</f>
        <v>6699400</v>
      </c>
      <c r="K508" s="62">
        <f>K509+K510+K512</f>
        <v>0</v>
      </c>
      <c r="L508" s="62">
        <f>L509+L510+L512</f>
        <v>6699400</v>
      </c>
      <c r="M508" s="42"/>
    </row>
    <row r="509" spans="1:13" s="64" customFormat="1" ht="77.25">
      <c r="A509" s="60"/>
      <c r="B509" s="84"/>
      <c r="C509" s="84"/>
      <c r="D509" s="84"/>
      <c r="E509" s="84"/>
      <c r="F509" s="85"/>
      <c r="G509" s="65" t="s">
        <v>3</v>
      </c>
      <c r="H509" s="9"/>
      <c r="I509" s="61">
        <v>100</v>
      </c>
      <c r="J509" s="62">
        <f>6341600+56200</f>
        <v>6397800</v>
      </c>
      <c r="K509" s="62"/>
      <c r="L509" s="62">
        <f>6341600+56200</f>
        <v>6397800</v>
      </c>
      <c r="M509" s="63"/>
    </row>
    <row r="510" spans="1:13" s="64" customFormat="1" ht="30.75">
      <c r="A510" s="60"/>
      <c r="B510" s="84"/>
      <c r="C510" s="84"/>
      <c r="D510" s="84"/>
      <c r="E510" s="84"/>
      <c r="F510" s="85"/>
      <c r="G510" s="65" t="s">
        <v>640</v>
      </c>
      <c r="H510" s="9"/>
      <c r="I510" s="61">
        <v>200</v>
      </c>
      <c r="J510" s="62">
        <v>301400</v>
      </c>
      <c r="K510" s="62"/>
      <c r="L510" s="62">
        <f>J510+K510</f>
        <v>301400</v>
      </c>
      <c r="M510" s="63"/>
    </row>
    <row r="511" spans="1:13" ht="15" hidden="1">
      <c r="A511" s="10"/>
      <c r="B511" s="28"/>
      <c r="C511" s="28"/>
      <c r="D511" s="28"/>
      <c r="E511" s="28"/>
      <c r="F511" s="29"/>
      <c r="G511" s="65" t="s">
        <v>1</v>
      </c>
      <c r="H511" s="9"/>
      <c r="I511" s="61">
        <v>800</v>
      </c>
      <c r="J511" s="62"/>
      <c r="K511" s="62"/>
      <c r="L511" s="62"/>
      <c r="M511" s="42"/>
    </row>
    <row r="512" spans="1:13" ht="15">
      <c r="A512" s="10"/>
      <c r="B512" s="28"/>
      <c r="C512" s="28"/>
      <c r="D512" s="28"/>
      <c r="E512" s="28"/>
      <c r="F512" s="29"/>
      <c r="G512" s="65" t="s">
        <v>1</v>
      </c>
      <c r="H512" s="9" t="s">
        <v>0</v>
      </c>
      <c r="I512" s="61">
        <v>800</v>
      </c>
      <c r="J512" s="62">
        <v>200</v>
      </c>
      <c r="K512" s="62"/>
      <c r="L512" s="62">
        <f>J512+K512</f>
        <v>200</v>
      </c>
      <c r="M512" s="42"/>
    </row>
    <row r="513" spans="1:13" ht="30.75">
      <c r="A513" s="10"/>
      <c r="B513" s="28"/>
      <c r="C513" s="28"/>
      <c r="D513" s="28"/>
      <c r="E513" s="28"/>
      <c r="F513" s="29"/>
      <c r="G513" s="65" t="s">
        <v>130</v>
      </c>
      <c r="H513" s="9" t="s">
        <v>475</v>
      </c>
      <c r="I513" s="61"/>
      <c r="J513" s="62">
        <f>J514+J515+J516</f>
        <v>2287060</v>
      </c>
      <c r="K513" s="62">
        <f>K514+K515+K516</f>
        <v>0</v>
      </c>
      <c r="L513" s="62">
        <f>L514+L515+L516</f>
        <v>2287060</v>
      </c>
      <c r="M513" s="42"/>
    </row>
    <row r="514" spans="1:13" ht="77.25">
      <c r="A514" s="10"/>
      <c r="B514" s="28"/>
      <c r="C514" s="28"/>
      <c r="D514" s="28"/>
      <c r="E514" s="28"/>
      <c r="F514" s="29"/>
      <c r="G514" s="65" t="s">
        <v>3</v>
      </c>
      <c r="H514" s="9"/>
      <c r="I514" s="61">
        <v>100</v>
      </c>
      <c r="J514" s="62">
        <v>2193339</v>
      </c>
      <c r="K514" s="62"/>
      <c r="L514" s="62">
        <v>2193339</v>
      </c>
      <c r="M514" s="42"/>
    </row>
    <row r="515" spans="1:13" ht="30.75">
      <c r="A515" s="10"/>
      <c r="B515" s="28"/>
      <c r="C515" s="28"/>
      <c r="D515" s="28"/>
      <c r="E515" s="28"/>
      <c r="F515" s="29"/>
      <c r="G515" s="65" t="s">
        <v>640</v>
      </c>
      <c r="H515" s="9"/>
      <c r="I515" s="61">
        <v>200</v>
      </c>
      <c r="J515" s="62">
        <v>93221</v>
      </c>
      <c r="K515" s="62"/>
      <c r="L515" s="62">
        <f>J515+K515</f>
        <v>93221</v>
      </c>
      <c r="M515" s="42"/>
    </row>
    <row r="516" spans="1:13" ht="15">
      <c r="A516" s="10"/>
      <c r="B516" s="28"/>
      <c r="C516" s="28"/>
      <c r="D516" s="28"/>
      <c r="E516" s="28"/>
      <c r="F516" s="29"/>
      <c r="G516" s="65" t="s">
        <v>1</v>
      </c>
      <c r="H516" s="9"/>
      <c r="I516" s="61">
        <v>800</v>
      </c>
      <c r="J516" s="62">
        <v>500</v>
      </c>
      <c r="K516" s="62"/>
      <c r="L516" s="62">
        <v>500</v>
      </c>
      <c r="M516" s="42"/>
    </row>
    <row r="517" spans="1:13" ht="30.75">
      <c r="A517" s="10"/>
      <c r="B517" s="28"/>
      <c r="C517" s="28"/>
      <c r="D517" s="28"/>
      <c r="E517" s="28"/>
      <c r="F517" s="29"/>
      <c r="G517" s="65" t="s">
        <v>131</v>
      </c>
      <c r="H517" s="9" t="s">
        <v>476</v>
      </c>
      <c r="I517" s="61"/>
      <c r="J517" s="62">
        <f>J518+J519+J520</f>
        <v>1395300</v>
      </c>
      <c r="K517" s="62"/>
      <c r="L517" s="62">
        <f>L518+L519+L520</f>
        <v>1395300</v>
      </c>
      <c r="M517" s="42"/>
    </row>
    <row r="518" spans="1:13" ht="77.25">
      <c r="A518" s="10"/>
      <c r="B518" s="28"/>
      <c r="C518" s="28"/>
      <c r="D518" s="28"/>
      <c r="E518" s="28"/>
      <c r="F518" s="29"/>
      <c r="G518" s="65" t="s">
        <v>3</v>
      </c>
      <c r="H518" s="9"/>
      <c r="I518" s="61">
        <v>100</v>
      </c>
      <c r="J518" s="62">
        <v>1325614</v>
      </c>
      <c r="K518" s="62"/>
      <c r="L518" s="62">
        <v>1325614</v>
      </c>
      <c r="M518" s="42"/>
    </row>
    <row r="519" spans="1:13" ht="30.75">
      <c r="A519" s="10"/>
      <c r="B519" s="28"/>
      <c r="C519" s="28"/>
      <c r="D519" s="28"/>
      <c r="E519" s="28"/>
      <c r="F519" s="29"/>
      <c r="G519" s="65" t="s">
        <v>640</v>
      </c>
      <c r="H519" s="9"/>
      <c r="I519" s="61">
        <v>200</v>
      </c>
      <c r="J519" s="62">
        <v>65686</v>
      </c>
      <c r="K519" s="62"/>
      <c r="L519" s="62">
        <v>65686</v>
      </c>
      <c r="M519" s="42"/>
    </row>
    <row r="520" spans="1:13" ht="15">
      <c r="A520" s="10"/>
      <c r="B520" s="28"/>
      <c r="C520" s="28"/>
      <c r="D520" s="28"/>
      <c r="E520" s="28"/>
      <c r="F520" s="29"/>
      <c r="G520" s="65" t="s">
        <v>1</v>
      </c>
      <c r="H520" s="9"/>
      <c r="I520" s="61">
        <v>800</v>
      </c>
      <c r="J520" s="62">
        <v>4000</v>
      </c>
      <c r="K520" s="62"/>
      <c r="L520" s="62">
        <v>4000</v>
      </c>
      <c r="M520" s="42"/>
    </row>
    <row r="521" spans="1:13" s="146" customFormat="1" ht="33" customHeight="1">
      <c r="A521" s="142"/>
      <c r="B521" s="143"/>
      <c r="C521" s="143"/>
      <c r="D521" s="143"/>
      <c r="E521" s="143"/>
      <c r="F521" s="144"/>
      <c r="G521" s="65" t="s">
        <v>158</v>
      </c>
      <c r="H521" s="9" t="s">
        <v>477</v>
      </c>
      <c r="I521" s="61"/>
      <c r="J521" s="62">
        <f>J522</f>
        <v>200000</v>
      </c>
      <c r="K521" s="62"/>
      <c r="L521" s="62">
        <f>L522</f>
        <v>200000</v>
      </c>
      <c r="M521" s="145"/>
    </row>
    <row r="522" spans="1:13" s="146" customFormat="1" ht="15">
      <c r="A522" s="142"/>
      <c r="B522" s="143"/>
      <c r="C522" s="143"/>
      <c r="D522" s="143"/>
      <c r="E522" s="143"/>
      <c r="F522" s="144"/>
      <c r="G522" s="65" t="s">
        <v>1</v>
      </c>
      <c r="H522" s="9" t="s">
        <v>0</v>
      </c>
      <c r="I522" s="61">
        <v>800</v>
      </c>
      <c r="J522" s="62">
        <v>200000</v>
      </c>
      <c r="K522" s="62"/>
      <c r="L522" s="62">
        <v>200000</v>
      </c>
      <c r="M522" s="145"/>
    </row>
    <row r="523" spans="1:13" s="59" customFormat="1" ht="30.75">
      <c r="A523" s="55"/>
      <c r="B523" s="88"/>
      <c r="C523" s="88"/>
      <c r="D523" s="88"/>
      <c r="E523" s="88"/>
      <c r="F523" s="89"/>
      <c r="G523" s="65" t="s">
        <v>125</v>
      </c>
      <c r="H523" s="9" t="s">
        <v>739</v>
      </c>
      <c r="I523" s="61" t="s">
        <v>0</v>
      </c>
      <c r="J523" s="62">
        <f>J524+J525</f>
        <v>514575</v>
      </c>
      <c r="K523" s="62"/>
      <c r="L523" s="62">
        <f>L524+L525</f>
        <v>514575</v>
      </c>
      <c r="M523" s="58"/>
    </row>
    <row r="524" spans="1:13" s="59" customFormat="1" ht="77.25">
      <c r="A524" s="55"/>
      <c r="B524" s="88"/>
      <c r="C524" s="88"/>
      <c r="D524" s="88"/>
      <c r="E524" s="88"/>
      <c r="F524" s="89"/>
      <c r="G524" s="65" t="s">
        <v>3</v>
      </c>
      <c r="H524" s="9" t="s">
        <v>0</v>
      </c>
      <c r="I524" s="61">
        <v>100</v>
      </c>
      <c r="J524" s="62">
        <v>404209</v>
      </c>
      <c r="K524" s="62"/>
      <c r="L524" s="62">
        <v>404209</v>
      </c>
      <c r="M524" s="58"/>
    </row>
    <row r="525" spans="1:13" s="59" customFormat="1" ht="30.75">
      <c r="A525" s="55"/>
      <c r="B525" s="88"/>
      <c r="C525" s="88"/>
      <c r="D525" s="88"/>
      <c r="E525" s="88"/>
      <c r="F525" s="89"/>
      <c r="G525" s="65" t="s">
        <v>640</v>
      </c>
      <c r="H525" s="9"/>
      <c r="I525" s="61">
        <v>200</v>
      </c>
      <c r="J525" s="62">
        <v>110366</v>
      </c>
      <c r="K525" s="62"/>
      <c r="L525" s="62">
        <v>110366</v>
      </c>
      <c r="M525" s="58"/>
    </row>
    <row r="526" spans="1:13" s="111" customFormat="1" ht="36" customHeight="1">
      <c r="A526" s="109"/>
      <c r="B526" s="114"/>
      <c r="C526" s="114"/>
      <c r="D526" s="114"/>
      <c r="E526" s="114"/>
      <c r="F526" s="115"/>
      <c r="G526" s="65" t="s">
        <v>123</v>
      </c>
      <c r="H526" s="9" t="s">
        <v>740</v>
      </c>
      <c r="I526" s="61" t="s">
        <v>0</v>
      </c>
      <c r="J526" s="62">
        <f>J527+J528</f>
        <v>382668</v>
      </c>
      <c r="K526" s="62"/>
      <c r="L526" s="62">
        <f>L527+L528</f>
        <v>382668</v>
      </c>
      <c r="M526" s="110"/>
    </row>
    <row r="527" spans="1:13" s="111" customFormat="1" ht="77.25">
      <c r="A527" s="109"/>
      <c r="B527" s="114"/>
      <c r="C527" s="114"/>
      <c r="D527" s="114"/>
      <c r="E527" s="114"/>
      <c r="F527" s="115"/>
      <c r="G527" s="65" t="s">
        <v>3</v>
      </c>
      <c r="H527" s="9"/>
      <c r="I527" s="61">
        <v>100</v>
      </c>
      <c r="J527" s="62">
        <v>372668</v>
      </c>
      <c r="K527" s="62"/>
      <c r="L527" s="62">
        <v>372668</v>
      </c>
      <c r="M527" s="110"/>
    </row>
    <row r="528" spans="1:13" s="111" customFormat="1" ht="30.75">
      <c r="A528" s="109"/>
      <c r="B528" s="114"/>
      <c r="C528" s="114"/>
      <c r="D528" s="114"/>
      <c r="E528" s="114"/>
      <c r="F528" s="115"/>
      <c r="G528" s="65" t="s">
        <v>640</v>
      </c>
      <c r="H528" s="9"/>
      <c r="I528" s="61">
        <v>200</v>
      </c>
      <c r="J528" s="62">
        <v>10000</v>
      </c>
      <c r="K528" s="62"/>
      <c r="L528" s="62">
        <v>10000</v>
      </c>
      <c r="M528" s="110"/>
    </row>
    <row r="529" spans="1:13" s="111" customFormat="1" ht="48" customHeight="1">
      <c r="A529" s="109"/>
      <c r="B529" s="114"/>
      <c r="C529" s="114"/>
      <c r="D529" s="114"/>
      <c r="E529" s="114"/>
      <c r="F529" s="115"/>
      <c r="G529" s="65" t="s">
        <v>124</v>
      </c>
      <c r="H529" s="9" t="s">
        <v>743</v>
      </c>
      <c r="I529" s="61" t="s">
        <v>0</v>
      </c>
      <c r="J529" s="62">
        <f>J530</f>
        <v>19514</v>
      </c>
      <c r="K529" s="62"/>
      <c r="L529" s="62">
        <f>L530</f>
        <v>19514</v>
      </c>
      <c r="M529" s="110"/>
    </row>
    <row r="530" spans="1:13" s="111" customFormat="1" ht="30.75">
      <c r="A530" s="109"/>
      <c r="B530" s="114"/>
      <c r="C530" s="114"/>
      <c r="D530" s="114"/>
      <c r="E530" s="114"/>
      <c r="F530" s="115"/>
      <c r="G530" s="65" t="s">
        <v>2</v>
      </c>
      <c r="H530" s="9" t="s">
        <v>0</v>
      </c>
      <c r="I530" s="61">
        <v>200</v>
      </c>
      <c r="J530" s="62">
        <v>19514</v>
      </c>
      <c r="K530" s="62"/>
      <c r="L530" s="62">
        <v>19514</v>
      </c>
      <c r="M530" s="110"/>
    </row>
    <row r="531" spans="1:13" s="97" customFormat="1" ht="40.5" customHeight="1">
      <c r="A531" s="93"/>
      <c r="B531" s="105"/>
      <c r="C531" s="105"/>
      <c r="D531" s="105"/>
      <c r="E531" s="105"/>
      <c r="F531" s="106"/>
      <c r="G531" s="65" t="s">
        <v>126</v>
      </c>
      <c r="H531" s="9" t="s">
        <v>741</v>
      </c>
      <c r="I531" s="61" t="s">
        <v>0</v>
      </c>
      <c r="J531" s="62">
        <f>J532+J533+J534</f>
        <v>6089166</v>
      </c>
      <c r="K531" s="62">
        <f>K532+K533+K534</f>
        <v>50000</v>
      </c>
      <c r="L531" s="62">
        <f>L532+L533+L534</f>
        <v>6139166</v>
      </c>
      <c r="M531" s="96"/>
    </row>
    <row r="532" spans="1:13" s="97" customFormat="1" ht="77.25">
      <c r="A532" s="93"/>
      <c r="B532" s="105"/>
      <c r="C532" s="105"/>
      <c r="D532" s="105"/>
      <c r="E532" s="105"/>
      <c r="F532" s="106"/>
      <c r="G532" s="65" t="s">
        <v>3</v>
      </c>
      <c r="H532" s="9" t="s">
        <v>127</v>
      </c>
      <c r="I532" s="61">
        <v>100</v>
      </c>
      <c r="J532" s="62">
        <v>5249166</v>
      </c>
      <c r="K532" s="62"/>
      <c r="L532" s="62">
        <v>5249166</v>
      </c>
      <c r="M532" s="96"/>
    </row>
    <row r="533" spans="1:13" s="97" customFormat="1" ht="30.75">
      <c r="A533" s="93"/>
      <c r="B533" s="105"/>
      <c r="C533" s="105"/>
      <c r="D533" s="105"/>
      <c r="E533" s="105"/>
      <c r="F533" s="106"/>
      <c r="G533" s="65" t="s">
        <v>640</v>
      </c>
      <c r="H533" s="9"/>
      <c r="I533" s="61">
        <v>200</v>
      </c>
      <c r="J533" s="62">
        <v>836000</v>
      </c>
      <c r="K533" s="62">
        <v>50000</v>
      </c>
      <c r="L533" s="62">
        <f>J533+K533</f>
        <v>886000</v>
      </c>
      <c r="M533" s="96"/>
    </row>
    <row r="534" spans="1:13" s="97" customFormat="1" ht="15">
      <c r="A534" s="93"/>
      <c r="B534" s="105"/>
      <c r="C534" s="105"/>
      <c r="D534" s="105"/>
      <c r="E534" s="105"/>
      <c r="F534" s="106"/>
      <c r="G534" s="65" t="s">
        <v>1</v>
      </c>
      <c r="H534" s="9"/>
      <c r="I534" s="61">
        <v>800</v>
      </c>
      <c r="J534" s="62">
        <v>4000</v>
      </c>
      <c r="K534" s="62"/>
      <c r="L534" s="62">
        <v>4000</v>
      </c>
      <c r="M534" s="96"/>
    </row>
    <row r="535" spans="1:13" ht="15">
      <c r="A535" s="10"/>
      <c r="B535" s="278" t="s">
        <v>10</v>
      </c>
      <c r="C535" s="278"/>
      <c r="D535" s="278"/>
      <c r="E535" s="278"/>
      <c r="F535" s="279"/>
      <c r="G535" s="81" t="s">
        <v>122</v>
      </c>
      <c r="H535" s="4" t="s">
        <v>478</v>
      </c>
      <c r="I535" s="61" t="s">
        <v>0</v>
      </c>
      <c r="J535" s="164">
        <f>J536+J562+J550+J565</f>
        <v>24109977</v>
      </c>
      <c r="K535" s="62">
        <f>K536+K562+K550+K565</f>
        <v>45000</v>
      </c>
      <c r="L535" s="164">
        <f>L536+L562+L550+L565</f>
        <v>24154977</v>
      </c>
      <c r="M535" s="42"/>
    </row>
    <row r="536" spans="1:13" s="120" customFormat="1" ht="46.5" customHeight="1">
      <c r="A536" s="116"/>
      <c r="B536" s="284" t="s">
        <v>8</v>
      </c>
      <c r="C536" s="284"/>
      <c r="D536" s="284"/>
      <c r="E536" s="284"/>
      <c r="F536" s="285"/>
      <c r="G536" s="65" t="s">
        <v>7</v>
      </c>
      <c r="H536" s="9" t="s">
        <v>479</v>
      </c>
      <c r="I536" s="61" t="s">
        <v>0</v>
      </c>
      <c r="J536" s="62">
        <f>J537</f>
        <v>583977</v>
      </c>
      <c r="K536" s="62"/>
      <c r="L536" s="62">
        <f>L537</f>
        <v>583977</v>
      </c>
      <c r="M536" s="119"/>
    </row>
    <row r="537" spans="1:13" s="120" customFormat="1" ht="15">
      <c r="A537" s="116"/>
      <c r="B537" s="280">
        <v>500</v>
      </c>
      <c r="C537" s="280"/>
      <c r="D537" s="280"/>
      <c r="E537" s="280"/>
      <c r="F537" s="281"/>
      <c r="G537" s="65" t="s">
        <v>6</v>
      </c>
      <c r="H537" s="9" t="s">
        <v>0</v>
      </c>
      <c r="I537" s="61">
        <v>500</v>
      </c>
      <c r="J537" s="62">
        <v>583977</v>
      </c>
      <c r="K537" s="62"/>
      <c r="L537" s="62">
        <v>583977</v>
      </c>
      <c r="M537" s="119"/>
    </row>
    <row r="538" spans="1:13" ht="61.5" hidden="1">
      <c r="A538" s="10"/>
      <c r="B538" s="26"/>
      <c r="C538" s="26"/>
      <c r="D538" s="26"/>
      <c r="E538" s="26"/>
      <c r="F538" s="27"/>
      <c r="G538" s="65" t="s">
        <v>328</v>
      </c>
      <c r="H538" s="9" t="s">
        <v>327</v>
      </c>
      <c r="I538" s="61"/>
      <c r="J538" s="62">
        <f>J539</f>
        <v>1200199</v>
      </c>
      <c r="K538" s="62"/>
      <c r="L538" s="62">
        <f>L539</f>
        <v>1200199</v>
      </c>
      <c r="M538" s="42"/>
    </row>
    <row r="539" spans="1:13" ht="15" hidden="1">
      <c r="A539" s="10"/>
      <c r="B539" s="26"/>
      <c r="C539" s="26"/>
      <c r="D539" s="26"/>
      <c r="E539" s="26"/>
      <c r="F539" s="27"/>
      <c r="G539" s="65" t="s">
        <v>6</v>
      </c>
      <c r="H539" s="9"/>
      <c r="I539" s="61">
        <v>500</v>
      </c>
      <c r="J539" s="62">
        <v>1200199</v>
      </c>
      <c r="K539" s="62"/>
      <c r="L539" s="62">
        <v>1200199</v>
      </c>
      <c r="M539" s="42"/>
    </row>
    <row r="540" spans="1:13" ht="61.5" hidden="1">
      <c r="A540" s="10"/>
      <c r="B540" s="26"/>
      <c r="C540" s="26"/>
      <c r="D540" s="26"/>
      <c r="E540" s="26"/>
      <c r="F540" s="27"/>
      <c r="G540" s="65" t="s">
        <v>303</v>
      </c>
      <c r="H540" s="9" t="s">
        <v>294</v>
      </c>
      <c r="I540" s="61"/>
      <c r="J540" s="62">
        <v>0</v>
      </c>
      <c r="K540" s="62"/>
      <c r="L540" s="62">
        <v>0</v>
      </c>
      <c r="M540" s="42"/>
    </row>
    <row r="541" spans="1:13" ht="15" hidden="1">
      <c r="A541" s="10"/>
      <c r="B541" s="26"/>
      <c r="C541" s="26"/>
      <c r="D541" s="26"/>
      <c r="E541" s="26"/>
      <c r="F541" s="27"/>
      <c r="G541" s="65" t="s">
        <v>6</v>
      </c>
      <c r="H541" s="9"/>
      <c r="I541" s="61">
        <v>500</v>
      </c>
      <c r="J541" s="62">
        <v>0</v>
      </c>
      <c r="K541" s="62"/>
      <c r="L541" s="62">
        <v>0</v>
      </c>
      <c r="M541" s="42"/>
    </row>
    <row r="542" spans="1:13" ht="32.25" customHeight="1" hidden="1">
      <c r="A542" s="10"/>
      <c r="B542" s="26"/>
      <c r="C542" s="26"/>
      <c r="D542" s="26"/>
      <c r="E542" s="26"/>
      <c r="F542" s="27"/>
      <c r="G542" s="65" t="s">
        <v>54</v>
      </c>
      <c r="H542" s="230" t="s">
        <v>291</v>
      </c>
      <c r="I542" s="61" t="s">
        <v>0</v>
      </c>
      <c r="J542" s="62">
        <f>J543</f>
        <v>69750</v>
      </c>
      <c r="K542" s="62"/>
      <c r="L542" s="62">
        <f>L543</f>
        <v>69750</v>
      </c>
      <c r="M542" s="42"/>
    </row>
    <row r="543" spans="1:13" ht="15" hidden="1">
      <c r="A543" s="10"/>
      <c r="B543" s="26"/>
      <c r="C543" s="26"/>
      <c r="D543" s="26"/>
      <c r="E543" s="26"/>
      <c r="F543" s="27"/>
      <c r="G543" s="65" t="s">
        <v>6</v>
      </c>
      <c r="H543" s="230"/>
      <c r="I543" s="61">
        <v>500</v>
      </c>
      <c r="J543" s="62">
        <v>69750</v>
      </c>
      <c r="K543" s="62"/>
      <c r="L543" s="62">
        <v>69750</v>
      </c>
      <c r="M543" s="42"/>
    </row>
    <row r="544" spans="1:13" ht="61.5" hidden="1">
      <c r="A544" s="10"/>
      <c r="B544" s="26"/>
      <c r="C544" s="26"/>
      <c r="D544" s="26"/>
      <c r="E544" s="26"/>
      <c r="F544" s="27"/>
      <c r="G544" s="65" t="s">
        <v>309</v>
      </c>
      <c r="H544" s="230" t="s">
        <v>263</v>
      </c>
      <c r="I544" s="61"/>
      <c r="J544" s="62">
        <f>J545</f>
        <v>2440000</v>
      </c>
      <c r="K544" s="62"/>
      <c r="L544" s="62">
        <f>L545</f>
        <v>2440000</v>
      </c>
      <c r="M544" s="42"/>
    </row>
    <row r="545" spans="1:13" ht="15" hidden="1">
      <c r="A545" s="10"/>
      <c r="B545" s="26"/>
      <c r="C545" s="26"/>
      <c r="D545" s="26"/>
      <c r="E545" s="26"/>
      <c r="F545" s="27"/>
      <c r="G545" s="65" t="s">
        <v>6</v>
      </c>
      <c r="H545" s="9"/>
      <c r="I545" s="61">
        <v>500</v>
      </c>
      <c r="J545" s="62">
        <v>2440000</v>
      </c>
      <c r="K545" s="62"/>
      <c r="L545" s="62">
        <v>2440000</v>
      </c>
      <c r="M545" s="42"/>
    </row>
    <row r="546" spans="1:13" ht="51" customHeight="1" hidden="1">
      <c r="A546" s="10"/>
      <c r="B546" s="26"/>
      <c r="C546" s="26"/>
      <c r="D546" s="26"/>
      <c r="E546" s="26"/>
      <c r="F546" s="27"/>
      <c r="G546" s="65" t="s">
        <v>310</v>
      </c>
      <c r="H546" s="9" t="s">
        <v>302</v>
      </c>
      <c r="I546" s="61"/>
      <c r="J546" s="62">
        <v>1557504</v>
      </c>
      <c r="K546" s="62"/>
      <c r="L546" s="62">
        <v>1557504</v>
      </c>
      <c r="M546" s="42"/>
    </row>
    <row r="547" spans="1:13" ht="15" hidden="1">
      <c r="A547" s="10"/>
      <c r="B547" s="26"/>
      <c r="C547" s="26"/>
      <c r="D547" s="26"/>
      <c r="E547" s="26"/>
      <c r="F547" s="27"/>
      <c r="G547" s="65" t="s">
        <v>6</v>
      </c>
      <c r="H547" s="9"/>
      <c r="I547" s="61">
        <v>500</v>
      </c>
      <c r="J547" s="62">
        <v>1557504</v>
      </c>
      <c r="K547" s="62"/>
      <c r="L547" s="62">
        <v>1557504</v>
      </c>
      <c r="M547" s="42"/>
    </row>
    <row r="548" spans="1:13" ht="52.5" customHeight="1" hidden="1">
      <c r="A548" s="10"/>
      <c r="B548" s="26"/>
      <c r="C548" s="26"/>
      <c r="D548" s="26"/>
      <c r="E548" s="26"/>
      <c r="F548" s="27"/>
      <c r="G548" s="65" t="s">
        <v>264</v>
      </c>
      <c r="H548" s="9" t="s">
        <v>480</v>
      </c>
      <c r="I548" s="61" t="s">
        <v>0</v>
      </c>
      <c r="J548" s="62">
        <f>J549</f>
        <v>0</v>
      </c>
      <c r="K548" s="62"/>
      <c r="L548" s="62">
        <f>L549</f>
        <v>0</v>
      </c>
      <c r="M548" s="42"/>
    </row>
    <row r="549" spans="1:13" ht="15" hidden="1">
      <c r="A549" s="10"/>
      <c r="B549" s="26"/>
      <c r="C549" s="26"/>
      <c r="D549" s="26"/>
      <c r="E549" s="26"/>
      <c r="F549" s="27"/>
      <c r="G549" s="65" t="s">
        <v>6</v>
      </c>
      <c r="H549" s="9" t="s">
        <v>0</v>
      </c>
      <c r="I549" s="61">
        <v>500</v>
      </c>
      <c r="J549" s="62">
        <v>0</v>
      </c>
      <c r="K549" s="62"/>
      <c r="L549" s="62">
        <v>0</v>
      </c>
      <c r="M549" s="42"/>
    </row>
    <row r="550" spans="1:13" s="120" customFormat="1" ht="30.75">
      <c r="A550" s="116"/>
      <c r="B550" s="117"/>
      <c r="C550" s="117"/>
      <c r="D550" s="117"/>
      <c r="E550" s="117"/>
      <c r="F550" s="118"/>
      <c r="G550" s="65" t="s">
        <v>11</v>
      </c>
      <c r="H550" s="9" t="s">
        <v>481</v>
      </c>
      <c r="I550" s="61" t="s">
        <v>0</v>
      </c>
      <c r="J550" s="62">
        <f>J551</f>
        <v>23526000</v>
      </c>
      <c r="K550" s="62"/>
      <c r="L550" s="62">
        <f>L551</f>
        <v>23526000</v>
      </c>
      <c r="M550" s="119"/>
    </row>
    <row r="551" spans="1:13" s="120" customFormat="1" ht="15">
      <c r="A551" s="116"/>
      <c r="B551" s="117"/>
      <c r="C551" s="117"/>
      <c r="D551" s="117"/>
      <c r="E551" s="117"/>
      <c r="F551" s="118"/>
      <c r="G551" s="65" t="s">
        <v>6</v>
      </c>
      <c r="H551" s="9" t="s">
        <v>0</v>
      </c>
      <c r="I551" s="61">
        <v>500</v>
      </c>
      <c r="J551" s="62">
        <v>23526000</v>
      </c>
      <c r="K551" s="62"/>
      <c r="L551" s="62">
        <v>23526000</v>
      </c>
      <c r="M551" s="119"/>
    </row>
    <row r="552" spans="1:13" ht="83.25" customHeight="1" hidden="1">
      <c r="A552" s="54"/>
      <c r="B552" s="26"/>
      <c r="C552" s="26"/>
      <c r="D552" s="26"/>
      <c r="E552" s="26"/>
      <c r="F552" s="27"/>
      <c r="G552" s="65" t="s">
        <v>255</v>
      </c>
      <c r="H552" s="9" t="s">
        <v>254</v>
      </c>
      <c r="I552" s="61"/>
      <c r="J552" s="62">
        <f>J553</f>
        <v>13196000</v>
      </c>
      <c r="K552" s="62"/>
      <c r="L552" s="62">
        <f>L553</f>
        <v>13196000</v>
      </c>
      <c r="M552" s="42"/>
    </row>
    <row r="553" spans="1:13" ht="15" hidden="1">
      <c r="A553" s="54"/>
      <c r="B553" s="26"/>
      <c r="C553" s="26"/>
      <c r="D553" s="26"/>
      <c r="E553" s="26"/>
      <c r="F553" s="27"/>
      <c r="G553" s="65" t="s">
        <v>6</v>
      </c>
      <c r="H553" s="9"/>
      <c r="I553" s="61">
        <v>500</v>
      </c>
      <c r="J553" s="62">
        <v>13196000</v>
      </c>
      <c r="K553" s="62"/>
      <c r="L553" s="62">
        <v>13196000</v>
      </c>
      <c r="M553" s="42"/>
    </row>
    <row r="554" spans="1:13" ht="94.5" customHeight="1" hidden="1">
      <c r="A554" s="54"/>
      <c r="B554" s="26"/>
      <c r="C554" s="26"/>
      <c r="D554" s="26"/>
      <c r="E554" s="26"/>
      <c r="F554" s="27"/>
      <c r="G554" s="65" t="s">
        <v>246</v>
      </c>
      <c r="H554" s="9" t="s">
        <v>245</v>
      </c>
      <c r="I554" s="61"/>
      <c r="J554" s="62">
        <f>J555</f>
        <v>36839347</v>
      </c>
      <c r="K554" s="62"/>
      <c r="L554" s="62">
        <f>L555</f>
        <v>36839347</v>
      </c>
      <c r="M554" s="42"/>
    </row>
    <row r="555" spans="1:13" ht="15" hidden="1">
      <c r="A555" s="54"/>
      <c r="B555" s="26"/>
      <c r="C555" s="26"/>
      <c r="D555" s="26"/>
      <c r="E555" s="26"/>
      <c r="F555" s="27"/>
      <c r="G555" s="65" t="s">
        <v>6</v>
      </c>
      <c r="H555" s="9"/>
      <c r="I555" s="61">
        <v>500</v>
      </c>
      <c r="J555" s="62">
        <v>36839347</v>
      </c>
      <c r="K555" s="62"/>
      <c r="L555" s="62">
        <v>36839347</v>
      </c>
      <c r="M555" s="42"/>
    </row>
    <row r="556" spans="1:13" ht="61.5" hidden="1">
      <c r="A556" s="54"/>
      <c r="B556" s="26"/>
      <c r="C556" s="26"/>
      <c r="D556" s="26"/>
      <c r="E556" s="26"/>
      <c r="F556" s="27"/>
      <c r="G556" s="65" t="s">
        <v>296</v>
      </c>
      <c r="H556" s="9" t="s">
        <v>295</v>
      </c>
      <c r="I556" s="61"/>
      <c r="J556" s="62">
        <v>29125311</v>
      </c>
      <c r="K556" s="62"/>
      <c r="L556" s="62">
        <v>29125311</v>
      </c>
      <c r="M556" s="42"/>
    </row>
    <row r="557" spans="1:13" ht="15" hidden="1">
      <c r="A557" s="54"/>
      <c r="B557" s="26"/>
      <c r="C557" s="26"/>
      <c r="D557" s="26"/>
      <c r="E557" s="26"/>
      <c r="F557" s="27"/>
      <c r="G557" s="65" t="s">
        <v>6</v>
      </c>
      <c r="H557" s="9"/>
      <c r="I557" s="61">
        <v>500</v>
      </c>
      <c r="J557" s="62">
        <v>29125311</v>
      </c>
      <c r="K557" s="62"/>
      <c r="L557" s="62">
        <v>29125311</v>
      </c>
      <c r="M557" s="42"/>
    </row>
    <row r="558" spans="1:13" ht="46.5" hidden="1">
      <c r="A558" s="54"/>
      <c r="B558" s="26"/>
      <c r="C558" s="26"/>
      <c r="D558" s="26"/>
      <c r="E558" s="26"/>
      <c r="F558" s="27"/>
      <c r="G558" s="65" t="s">
        <v>299</v>
      </c>
      <c r="H558" s="9" t="s">
        <v>297</v>
      </c>
      <c r="I558" s="61"/>
      <c r="J558" s="62">
        <v>680000</v>
      </c>
      <c r="K558" s="62"/>
      <c r="L558" s="62">
        <v>680000</v>
      </c>
      <c r="M558" s="42"/>
    </row>
    <row r="559" spans="1:13" ht="15" hidden="1">
      <c r="A559" s="54"/>
      <c r="B559" s="26"/>
      <c r="C559" s="26"/>
      <c r="D559" s="26"/>
      <c r="E559" s="26"/>
      <c r="F559" s="27"/>
      <c r="G559" s="65" t="s">
        <v>6</v>
      </c>
      <c r="H559" s="9"/>
      <c r="I559" s="61">
        <v>500</v>
      </c>
      <c r="J559" s="62">
        <v>680000</v>
      </c>
      <c r="K559" s="62"/>
      <c r="L559" s="62">
        <v>680000</v>
      </c>
      <c r="M559" s="42"/>
    </row>
    <row r="560" spans="1:13" ht="35.25" customHeight="1" hidden="1">
      <c r="A560" s="54"/>
      <c r="B560" s="26"/>
      <c r="C560" s="26"/>
      <c r="D560" s="26"/>
      <c r="E560" s="26"/>
      <c r="F560" s="27"/>
      <c r="G560" s="65" t="s">
        <v>326</v>
      </c>
      <c r="H560" s="230" t="s">
        <v>325</v>
      </c>
      <c r="I560" s="61"/>
      <c r="J560" s="62">
        <f>J561</f>
        <v>5432000</v>
      </c>
      <c r="K560" s="62"/>
      <c r="L560" s="62">
        <f>L561</f>
        <v>5432000</v>
      </c>
      <c r="M560" s="42"/>
    </row>
    <row r="561" spans="1:13" ht="15" hidden="1">
      <c r="A561" s="54"/>
      <c r="B561" s="26"/>
      <c r="C561" s="26"/>
      <c r="D561" s="26"/>
      <c r="E561" s="26"/>
      <c r="F561" s="27"/>
      <c r="G561" s="65" t="s">
        <v>6</v>
      </c>
      <c r="H561" s="9"/>
      <c r="I561" s="61">
        <v>500</v>
      </c>
      <c r="J561" s="62">
        <v>5432000</v>
      </c>
      <c r="K561" s="62"/>
      <c r="L561" s="62">
        <v>5432000</v>
      </c>
      <c r="M561" s="42"/>
    </row>
    <row r="562" spans="1:13" ht="38.25" customHeight="1" hidden="1">
      <c r="A562" s="54"/>
      <c r="B562" s="26"/>
      <c r="C562" s="26"/>
      <c r="D562" s="26"/>
      <c r="E562" s="26"/>
      <c r="F562" s="27"/>
      <c r="G562" s="65" t="s">
        <v>509</v>
      </c>
      <c r="H562" s="9" t="s">
        <v>508</v>
      </c>
      <c r="I562" s="61"/>
      <c r="J562" s="62">
        <f>J563</f>
        <v>0</v>
      </c>
      <c r="K562" s="62"/>
      <c r="L562" s="62">
        <f>L563</f>
        <v>0</v>
      </c>
      <c r="M562" s="42"/>
    </row>
    <row r="563" spans="1:13" ht="15" hidden="1">
      <c r="A563" s="54"/>
      <c r="B563" s="26"/>
      <c r="C563" s="26"/>
      <c r="D563" s="26"/>
      <c r="E563" s="26"/>
      <c r="F563" s="27"/>
      <c r="G563" s="65" t="s">
        <v>6</v>
      </c>
      <c r="H563" s="9"/>
      <c r="I563" s="61">
        <v>500</v>
      </c>
      <c r="J563" s="62"/>
      <c r="K563" s="62"/>
      <c r="L563" s="62"/>
      <c r="M563" s="42"/>
    </row>
    <row r="564" spans="1:13" ht="61.5">
      <c r="A564" s="54"/>
      <c r="B564" s="26"/>
      <c r="C564" s="26"/>
      <c r="D564" s="26"/>
      <c r="E564" s="26"/>
      <c r="F564" s="27"/>
      <c r="G564" s="65" t="s">
        <v>745</v>
      </c>
      <c r="H564" s="9" t="s">
        <v>744</v>
      </c>
      <c r="I564" s="61"/>
      <c r="J564" s="62">
        <f>J565</f>
        <v>0</v>
      </c>
      <c r="K564" s="62">
        <f>K565</f>
        <v>45000</v>
      </c>
      <c r="L564" s="62">
        <f>L565</f>
        <v>45000</v>
      </c>
      <c r="M564" s="42"/>
    </row>
    <row r="565" spans="1:13" ht="15">
      <c r="A565" s="54"/>
      <c r="B565" s="26"/>
      <c r="C565" s="26"/>
      <c r="D565" s="26"/>
      <c r="E565" s="26"/>
      <c r="F565" s="27"/>
      <c r="G565" s="65" t="s">
        <v>6</v>
      </c>
      <c r="H565" s="9" t="s">
        <v>0</v>
      </c>
      <c r="I565" s="61">
        <v>500</v>
      </c>
      <c r="J565" s="62">
        <v>0</v>
      </c>
      <c r="K565" s="62">
        <v>45000</v>
      </c>
      <c r="L565" s="62">
        <f>J565+K565</f>
        <v>45000</v>
      </c>
      <c r="M565" s="42"/>
    </row>
    <row r="566" spans="1:13" ht="15">
      <c r="A566" s="15"/>
      <c r="B566" s="16"/>
      <c r="C566" s="16"/>
      <c r="D566" s="16"/>
      <c r="E566" s="16"/>
      <c r="F566" s="17"/>
      <c r="G566" s="190" t="s">
        <v>96</v>
      </c>
      <c r="H566" s="252"/>
      <c r="I566" s="191"/>
      <c r="J566" s="192">
        <f>J535+J478+J460+J421+J392+J350+J337+J328+J318+J302+J230+J225+J208+J199+J174+J78+J9+J455+J387+J169</f>
        <v>581877369.1700001</v>
      </c>
      <c r="K566" s="219">
        <f>K535+K478+K460+K421+K392+K350+K337+K328+K318+K302+K230+K225+K208+K199+K174+K78+K9+K455+K387+K169</f>
        <v>5883265</v>
      </c>
      <c r="L566" s="192">
        <f>L535+L478+L460+L421+L392+L350+L337+L328+L318+L302+L230+L225+L208+L199+L174+L78+L9+L455+L387+L169</f>
        <v>587760634.1700001</v>
      </c>
      <c r="M566" s="44"/>
    </row>
    <row r="567" spans="7:12" ht="12.75">
      <c r="G567" s="64"/>
      <c r="I567" s="64"/>
      <c r="J567" s="64"/>
      <c r="K567" s="64"/>
      <c r="L567" s="64"/>
    </row>
    <row r="568" spans="7:12" ht="12.75">
      <c r="G568" s="64"/>
      <c r="I568" s="64"/>
      <c r="J568" s="64"/>
      <c r="K568" s="64"/>
      <c r="L568" s="64"/>
    </row>
    <row r="569" spans="7:12" ht="12.75">
      <c r="G569" s="64"/>
      <c r="H569" s="253"/>
      <c r="I569" s="193"/>
      <c r="J569" s="193"/>
      <c r="K569" s="193"/>
      <c r="L569" s="64"/>
    </row>
    <row r="570" spans="7:12" ht="12.75">
      <c r="G570" s="64"/>
      <c r="H570" s="253"/>
      <c r="I570" s="64"/>
      <c r="J570" s="64"/>
      <c r="K570" s="64"/>
      <c r="L570" s="64"/>
    </row>
    <row r="571" spans="7:12" ht="12.75">
      <c r="G571" s="64"/>
      <c r="H571" s="253"/>
      <c r="I571" s="64"/>
      <c r="J571" s="64"/>
      <c r="K571" s="64"/>
      <c r="L571" s="64"/>
    </row>
    <row r="572" spans="7:12" ht="12.75">
      <c r="G572" s="64"/>
      <c r="H572" s="253"/>
      <c r="I572" s="64"/>
      <c r="J572" s="64"/>
      <c r="K572" s="64"/>
      <c r="L572" s="64"/>
    </row>
    <row r="573" spans="9:12" ht="12.75">
      <c r="I573" s="39"/>
      <c r="J573" s="39"/>
      <c r="K573" s="39"/>
      <c r="L573" s="40"/>
    </row>
    <row r="574" spans="9:12" ht="12.75">
      <c r="I574" s="39"/>
      <c r="J574" s="39"/>
      <c r="K574" s="39"/>
      <c r="L574" s="40"/>
    </row>
    <row r="575" spans="9:12" ht="12.75">
      <c r="I575" s="39"/>
      <c r="J575" s="39"/>
      <c r="K575" s="39"/>
      <c r="L575" s="40"/>
    </row>
    <row r="576" spans="9:12" ht="12.75">
      <c r="I576" s="39"/>
      <c r="J576" s="39"/>
      <c r="K576" s="39"/>
      <c r="L576" s="40"/>
    </row>
    <row r="577" spans="9:12" ht="12.75">
      <c r="I577" s="39"/>
      <c r="J577" s="39"/>
      <c r="K577" s="39"/>
      <c r="L577" s="40"/>
    </row>
    <row r="578" spans="9:12" ht="12.75">
      <c r="I578" s="39"/>
      <c r="J578" s="39"/>
      <c r="K578" s="39"/>
      <c r="L578" s="40"/>
    </row>
    <row r="579" spans="9:12" ht="12.75">
      <c r="I579" s="39"/>
      <c r="J579" s="39"/>
      <c r="K579" s="39"/>
      <c r="L579" s="40"/>
    </row>
    <row r="580" spans="9:12" ht="12.75">
      <c r="I580" s="39"/>
      <c r="J580" s="39"/>
      <c r="K580" s="39"/>
      <c r="L580" s="40"/>
    </row>
    <row r="581" spans="9:12" ht="12.75">
      <c r="I581" s="39"/>
      <c r="J581" s="39"/>
      <c r="K581" s="39"/>
      <c r="L581" s="40"/>
    </row>
    <row r="582" spans="9:12" ht="12.75">
      <c r="I582" s="39"/>
      <c r="J582" s="39"/>
      <c r="K582" s="39"/>
      <c r="L582" s="40"/>
    </row>
    <row r="583" spans="9:12" ht="12.75">
      <c r="I583" s="39"/>
      <c r="J583" s="39"/>
      <c r="K583" s="39"/>
      <c r="L583" s="40"/>
    </row>
    <row r="584" spans="9:12" ht="12.75">
      <c r="I584" s="39"/>
      <c r="J584" s="39"/>
      <c r="K584" s="39"/>
      <c r="L584" s="40"/>
    </row>
    <row r="585" spans="9:12" ht="12.75">
      <c r="I585" s="41"/>
      <c r="J585" s="41"/>
      <c r="K585" s="41"/>
      <c r="L585" s="40"/>
    </row>
    <row r="586" spans="9:12" ht="12.75">
      <c r="I586" s="41"/>
      <c r="J586" s="41"/>
      <c r="K586" s="41"/>
      <c r="L586" s="40"/>
    </row>
    <row r="587" spans="9:12" ht="12.75">
      <c r="I587" s="41"/>
      <c r="J587" s="41"/>
      <c r="K587" s="41"/>
      <c r="L587" s="40"/>
    </row>
    <row r="588" spans="9:12" ht="12.75">
      <c r="I588" s="41"/>
      <c r="J588" s="41"/>
      <c r="K588" s="41"/>
      <c r="L588" s="40"/>
    </row>
    <row r="589" spans="9:12" ht="12.75">
      <c r="I589" s="41"/>
      <c r="J589" s="41"/>
      <c r="K589" s="41"/>
      <c r="L589" s="40"/>
    </row>
    <row r="590" spans="9:12" ht="12.75">
      <c r="I590" s="41"/>
      <c r="J590" s="41"/>
      <c r="K590" s="41"/>
      <c r="L590" s="40"/>
    </row>
    <row r="591" spans="9:12" ht="12.75">
      <c r="I591" s="41"/>
      <c r="J591" s="41"/>
      <c r="K591" s="41"/>
      <c r="L591" s="40"/>
    </row>
    <row r="592" spans="9:12" ht="12.75">
      <c r="I592" s="41"/>
      <c r="J592" s="41"/>
      <c r="K592" s="41"/>
      <c r="L592" s="40"/>
    </row>
    <row r="593" spans="9:12" ht="12.75">
      <c r="I593" s="41"/>
      <c r="J593" s="41"/>
      <c r="K593" s="41"/>
      <c r="L593" s="40"/>
    </row>
    <row r="594" spans="9:12" ht="12.75">
      <c r="I594" s="41"/>
      <c r="J594" s="41"/>
      <c r="K594" s="41"/>
      <c r="L594" s="40"/>
    </row>
    <row r="595" spans="9:12" ht="12.75">
      <c r="I595" s="41"/>
      <c r="J595" s="41"/>
      <c r="K595" s="41"/>
      <c r="L595" s="40"/>
    </row>
    <row r="596" spans="9:12" ht="12.75">
      <c r="I596" s="41"/>
      <c r="J596" s="41"/>
      <c r="K596" s="41"/>
      <c r="L596" s="40"/>
    </row>
    <row r="597" spans="9:12" ht="12.75">
      <c r="I597" s="41"/>
      <c r="J597" s="41"/>
      <c r="K597" s="41"/>
      <c r="L597" s="40"/>
    </row>
    <row r="598" spans="9:12" ht="12.75">
      <c r="I598" s="41"/>
      <c r="J598" s="41"/>
      <c r="K598" s="41"/>
      <c r="L598" s="40"/>
    </row>
    <row r="599" spans="9:12" ht="12.75">
      <c r="I599" s="41"/>
      <c r="J599" s="41"/>
      <c r="K599" s="41"/>
      <c r="L599" s="40"/>
    </row>
    <row r="600" spans="9:12" ht="12.75">
      <c r="I600" s="41"/>
      <c r="J600" s="41"/>
      <c r="K600" s="41"/>
      <c r="L600" s="40"/>
    </row>
    <row r="601" spans="9:12" ht="12.75">
      <c r="I601" s="41"/>
      <c r="J601" s="41"/>
      <c r="K601" s="41"/>
      <c r="L601" s="40"/>
    </row>
    <row r="602" ht="12.75">
      <c r="L602" s="40"/>
    </row>
    <row r="603" ht="12.75">
      <c r="L603" s="40"/>
    </row>
  </sheetData>
  <sheetProtection/>
  <mergeCells count="118">
    <mergeCell ref="I1:L1"/>
    <mergeCell ref="I2:L2"/>
    <mergeCell ref="I3:L3"/>
    <mergeCell ref="B61:F61"/>
    <mergeCell ref="B226:F226"/>
    <mergeCell ref="B120:F120"/>
    <mergeCell ref="B95:F95"/>
    <mergeCell ref="B212:F212"/>
    <mergeCell ref="B51:F51"/>
    <mergeCell ref="B52:F52"/>
    <mergeCell ref="B9:F9"/>
    <mergeCell ref="B230:F230"/>
    <mergeCell ref="B144:F144"/>
    <mergeCell ref="B81:F81"/>
    <mergeCell ref="M203:N203"/>
    <mergeCell ref="B60:F60"/>
    <mergeCell ref="B153:F153"/>
    <mergeCell ref="B96:F96"/>
    <mergeCell ref="B88:F88"/>
    <mergeCell ref="B10:F10"/>
    <mergeCell ref="B244:F244"/>
    <mergeCell ref="B237:F237"/>
    <mergeCell ref="B150:F150"/>
    <mergeCell ref="B246:F246"/>
    <mergeCell ref="B211:F211"/>
    <mergeCell ref="B245:F245"/>
    <mergeCell ref="B228:F228"/>
    <mergeCell ref="B235:F235"/>
    <mergeCell ref="B239:F239"/>
    <mergeCell ref="B229:F229"/>
    <mergeCell ref="B64:F64"/>
    <mergeCell ref="B62:F62"/>
    <mergeCell ref="B129:F129"/>
    <mergeCell ref="B58:F58"/>
    <mergeCell ref="B53:F53"/>
    <mergeCell ref="B56:F56"/>
    <mergeCell ref="B69:F69"/>
    <mergeCell ref="B98:F98"/>
    <mergeCell ref="B57:F57"/>
    <mergeCell ref="B154:F154"/>
    <mergeCell ref="B99:F99"/>
    <mergeCell ref="B247:F247"/>
    <mergeCell ref="B124:F124"/>
    <mergeCell ref="B93:F93"/>
    <mergeCell ref="B91:F91"/>
    <mergeCell ref="B105:F105"/>
    <mergeCell ref="B116:F116"/>
    <mergeCell ref="B118:F118"/>
    <mergeCell ref="B94:F94"/>
    <mergeCell ref="G4:L4"/>
    <mergeCell ref="B47:F47"/>
    <mergeCell ref="B49:F49"/>
    <mergeCell ref="B48:F48"/>
    <mergeCell ref="B68:F68"/>
    <mergeCell ref="B225:F225"/>
    <mergeCell ref="B121:F121"/>
    <mergeCell ref="B122:F122"/>
    <mergeCell ref="B113:F113"/>
    <mergeCell ref="B119:F119"/>
    <mergeCell ref="B328:F328"/>
    <mergeCell ref="B329:F329"/>
    <mergeCell ref="B65:F65"/>
    <mergeCell ref="B110:F110"/>
    <mergeCell ref="B392:F392"/>
    <mergeCell ref="B391:F391"/>
    <mergeCell ref="B303:F303"/>
    <mergeCell ref="B90:F90"/>
    <mergeCell ref="B149:F149"/>
    <mergeCell ref="B145:F145"/>
    <mergeCell ref="B396:F396"/>
    <mergeCell ref="B413:F413"/>
    <mergeCell ref="B422:F422"/>
    <mergeCell ref="B415:F415"/>
    <mergeCell ref="B401:F401"/>
    <mergeCell ref="B112:F112"/>
    <mergeCell ref="B115:F115"/>
    <mergeCell ref="B259:F259"/>
    <mergeCell ref="B351:F351"/>
    <mergeCell ref="B359:F359"/>
    <mergeCell ref="B248:F248"/>
    <mergeCell ref="B461:F461"/>
    <mergeCell ref="B460:F460"/>
    <mergeCell ref="B361:F361"/>
    <mergeCell ref="B298:F298"/>
    <mergeCell ref="B284:F284"/>
    <mergeCell ref="B319:F319"/>
    <mergeCell ref="B291:F291"/>
    <mergeCell ref="B388:F388"/>
    <mergeCell ref="B395:F395"/>
    <mergeCell ref="B390:F390"/>
    <mergeCell ref="B353:F353"/>
    <mergeCell ref="B354:F354"/>
    <mergeCell ref="B258:F258"/>
    <mergeCell ref="B318:F318"/>
    <mergeCell ref="B350:F350"/>
    <mergeCell ref="B387:F387"/>
    <mergeCell ref="B332:F332"/>
    <mergeCell ref="B307:F307"/>
    <mergeCell ref="B293:F293"/>
    <mergeCell ref="B537:F537"/>
    <mergeCell ref="B535:F535"/>
    <mergeCell ref="B478:F478"/>
    <mergeCell ref="B414:F414"/>
    <mergeCell ref="B421:F421"/>
    <mergeCell ref="B470:F470"/>
    <mergeCell ref="B536:F536"/>
    <mergeCell ref="B469:F469"/>
    <mergeCell ref="B437:F437"/>
    <mergeCell ref="B240:F240"/>
    <mergeCell ref="B243:F243"/>
    <mergeCell ref="B416:F416"/>
    <mergeCell ref="B236:F236"/>
    <mergeCell ref="B302:F302"/>
    <mergeCell ref="B310:F310"/>
    <mergeCell ref="B309:F309"/>
    <mergeCell ref="B238:F238"/>
    <mergeCell ref="B288:F288"/>
    <mergeCell ref="B393:F393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1" r:id="rId1"/>
  <headerFooter differentFirst="1" scaleWithDoc="0">
    <oddHeader>&amp;C&amp;P</oddHeader>
  </headerFooter>
  <rowBreaks count="1" manualBreakCount="1">
    <brk id="517" min="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2018-06-28T14:09:47Z</cp:lastPrinted>
  <dcterms:created xsi:type="dcterms:W3CDTF">2013-10-18T09:34:20Z</dcterms:created>
  <dcterms:modified xsi:type="dcterms:W3CDTF">2018-07-17T13:10:19Z</dcterms:modified>
  <cp:category/>
  <cp:version/>
  <cp:contentType/>
  <cp:contentStatus/>
</cp:coreProperties>
</file>