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50" activeTab="0"/>
  </bookViews>
  <sheets>
    <sheet name="2" sheetId="1" r:id="rId1"/>
  </sheets>
  <definedNames>
    <definedName name="_xlnm._FilterDatabase" localSheetId="0" hidden="1">'2'!$A$7:$E$64</definedName>
  </definedNames>
  <calcPr fullCalcOnLoad="1"/>
</workbook>
</file>

<file path=xl/sharedStrings.xml><?xml version="1.0" encoding="utf-8"?>
<sst xmlns="http://schemas.openxmlformats.org/spreadsheetml/2006/main" count="124" uniqueCount="118">
  <si>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</si>
  <si>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</si>
  <si>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</si>
  <si>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</si>
  <si>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</si>
  <si>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</si>
  <si>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</si>
  <si>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</si>
  <si>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</si>
  <si>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</si>
  <si>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</si>
  <si>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</si>
  <si>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</si>
  <si>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</si>
  <si>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</si>
  <si>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</si>
  <si>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</si>
  <si>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</si>
  <si>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</si>
  <si>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</si>
  <si>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</si>
  <si>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</si>
  <si>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</si>
  <si>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</si>
  <si>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</si>
  <si>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</si>
  <si>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</si>
  <si>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</si>
  <si>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</si>
  <si>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</si>
  <si>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</si>
  <si>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</si>
  <si>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</si>
  <si>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</si>
  <si>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</si>
  <si>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</si>
  <si>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</si>
  <si>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</si>
  <si>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</si>
  <si>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</si>
  <si>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</si>
  <si>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поддержку мер по обеспечению сбалансированности бюджетов 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</si>
  <si>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</si>
  <si>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</si>
  <si>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 xml:space="preserve">Прочие субсидии бюджетам муниципальных районов </t>
  </si>
  <si>
    <t>Субвенции бюджетам субъектам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</si>
  <si>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</si>
  <si>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</si>
  <si>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</si>
  <si>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</si>
  <si>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</si>
  <si>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>Иные межбюджетные трансферты</t>
  </si>
  <si>
    <t xml:space="preserve">   Всего доходов</t>
  </si>
  <si>
    <t>И.И.Голядкина</t>
  </si>
  <si>
    <t>Акцизы по подакцизным товарам (продукции), производимым на территории РФ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</si>
  <si>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</si>
  <si>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</si>
  <si>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</si>
  <si>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</si>
  <si>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</si>
  <si>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</si>
  <si>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</si>
  <si>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</si>
  <si>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</si>
  <si>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</si>
  <si>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</si>
  <si>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</si>
  <si>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</si>
  <si>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План, руб.</t>
  </si>
  <si>
    <t>805 2 02 10000 00 0000 151</t>
  </si>
  <si>
    <t>805 2 02 15002 05 0000 151</t>
  </si>
  <si>
    <t>000 2 02 20000 00 0000 151</t>
  </si>
  <si>
    <t>803 2 02 29999 05 0000 151</t>
  </si>
  <si>
    <t>805 2 02 20041 05 0000 151</t>
  </si>
  <si>
    <t>806 2 02 35250 05 0000 151</t>
  </si>
  <si>
    <t>803 2 02 35260 05 0000 151</t>
  </si>
  <si>
    <t>803 2 02 30024 05 0000 151</t>
  </si>
  <si>
    <t xml:space="preserve">806 2 02 35137 05 0000 151 </t>
  </si>
  <si>
    <t>806 2 02 35220 05 0000 151</t>
  </si>
  <si>
    <t>806 2 02 35270 05 0000 151</t>
  </si>
  <si>
    <t>806 2 02 35380 05 0000 151</t>
  </si>
  <si>
    <t>806 2 02 30024 05 0000 151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</si>
  <si>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</si>
  <si>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806 2 02 35462 05 0000 151</t>
  </si>
  <si>
    <t>807 2 02 30024 05 0000 151</t>
  </si>
  <si>
    <t>805 2 02 35118 05 0000 151</t>
  </si>
  <si>
    <t xml:space="preserve">000 2 02 30000 00 0000 151 </t>
  </si>
  <si>
    <t>000 2 02 40000 00 0000 151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</si>
  <si>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</si>
  <si>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</si>
  <si>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</si>
  <si>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</si>
  <si>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</si>
  <si>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807 1 14 06025 05 0000 430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</si>
  <si>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</si>
  <si>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 xml:space="preserve">Прогнозируемые доходы  бюджета Первомайского                                                                             муниципального  района на 2018 год в соответствии с                                                                              классификацией  доходов бюджетов Российской Федерации  </t>
  </si>
  <si>
    <t>807 1 11 05013 05 0000 120</t>
  </si>
  <si>
    <t>807 2 02 20077 05 0000 151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</si>
  <si>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</si>
  <si>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807 2 02 35930 05 0000 151</t>
  </si>
  <si>
    <t>Субвенции бюджетам муниципальных районов на государственную регистрацию актов гражданского состояния</t>
  </si>
  <si>
    <t>807 2 02 35120 05 0000 151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</si>
  <si>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</si>
  <si>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805 2 02 40014 05 0000 151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</si>
  <si>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</si>
  <si>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805 2 02 15001 05 0000 151</t>
  </si>
  <si>
    <t>806 2 02 35084 05 0000 151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</si>
  <si>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</si>
  <si>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выравнивание бюджетной обеспеченности поселений</t>
  </si>
  <si>
    <t>802 2 02 29999 05 0000 151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</si>
  <si>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</si>
  <si>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</si>
  <si>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806 2 02 35573 05 0000 151</t>
  </si>
  <si>
    <t>Приложение № 1</t>
  </si>
  <si>
    <t>805 2 02 29999 05 0000 151</t>
  </si>
  <si>
    <t>807 2 02 29999 05 0000 151</t>
  </si>
  <si>
    <t>к решению Собрания Представителей Первомайского муниципального района  от 04.04.2018 года № 240</t>
  </si>
  <si>
    <t>"Приложение № 2 к решению Собрания Представителей Первомайского муниципального района  от 25.12. 2017 года № 224 ( в редакции решения Собрания Представителей Первомайского муниципального района                                     от 04.04.2018 года № 240)"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</si>
</sst>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8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64" fontId="7" fillId="0" borderId="19" xfId="0" applyNumberFormat="1" applyFont="1" applyFill="1" applyBorder="1" applyAlignment="1">
      <alignment horizontal="right" vertical="top" wrapText="1"/>
    </xf>
    <xf numFmtId="164" fontId="7" fillId="0" borderId="2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56" fillId="0" borderId="22" xfId="53" applyFont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66" fontId="4" fillId="0" borderId="12" xfId="66" applyNumberFormat="1" applyFont="1" applyFill="1" applyBorder="1" applyAlignment="1" applyProtection="1">
      <alignment horizontal="right" vertical="top" wrapText="1"/>
      <protection/>
    </xf>
    <xf numFmtId="166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66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66" fontId="4" fillId="0" borderId="15" xfId="66" applyNumberFormat="1" applyFont="1" applyFill="1" applyBorder="1" applyAlignment="1" applyProtection="1">
      <alignment horizontal="right" vertical="top" wrapText="1"/>
      <protection/>
    </xf>
    <xf numFmtId="166" fontId="5" fillId="0" borderId="15" xfId="66" applyNumberFormat="1" applyFont="1" applyFill="1" applyBorder="1" applyAlignment="1" applyProtection="1">
      <alignment horizontal="right" vertical="top" wrapText="1"/>
      <protection/>
    </xf>
    <xf numFmtId="166" fontId="5" fillId="0" borderId="21" xfId="66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 applyAlignment="1">
      <alignment horizontal="center"/>
    </xf>
    <xf numFmtId="166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wrapText="1"/>
    </xf>
    <xf numFmtId="164" fontId="4" fillId="0" borderId="18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64" fontId="4" fillId="0" borderId="25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164" fontId="5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26.50390625" style="0" customWidth="1"/>
    <col min="2" max="2" width="51.50390625" style="0" customWidth="1"/>
    <col min="3" max="3" width="16.875" style="35" customWidth="1"/>
    <col min="4" max="5" width="0" style="1" hidden="1" customWidth="1"/>
    <col min="6" max="6" width="9.125" style="28" customWidth="1"/>
    <col min="7" max="7" width="11.00390625" style="28" bestFit="1" customWidth="1"/>
    <col min="8" max="10" width="10.125" style="28" bestFit="1" customWidth="1"/>
    <col min="13" max="13" width="10.125" style="0" bestFit="1" customWidth="1"/>
    <col min="14" max="14" width="8.375" style="0" customWidth="1"/>
  </cols>
  <sheetData>
    <row r="1" spans="2:3" ht="15">
      <c r="B1" s="59" t="s">
        <v>113</v>
      </c>
      <c r="C1" s="59"/>
    </row>
    <row r="2" spans="2:3" ht="30.75" customHeight="1">
      <c r="B2" s="57" t="s">
        <v>116</v>
      </c>
      <c r="C2" s="58"/>
    </row>
    <row r="3" spans="2:5" ht="57" customHeight="1">
      <c r="B3" s="55" t="s">
        <v>117</v>
      </c>
      <c r="C3" s="55"/>
      <c r="D3" s="2"/>
      <c r="E3" s="2"/>
    </row>
    <row r="5" spans="1:5" ht="64.5" customHeight="1">
      <c r="A5" s="56" t="s">
        <v>95</v>
      </c>
      <c r="B5" s="56"/>
      <c r="C5" s="56"/>
      <c r="D5" s="3"/>
      <c r="E5" s="3"/>
    </row>
    <row r="7" spans="1:5" ht="42">
      <c r="A7" s="4" t="s">
        <v>0</v>
      </c>
      <c r="B7" s="5" t="s">
        <v>1</v>
      </c>
      <c r="C7" s="6" t="s">
        <v>68</v>
      </c>
      <c r="D7" s="7" t="s">
        <v>2</v>
      </c>
      <c r="E7" s="7" t="s">
        <v>3</v>
      </c>
    </row>
    <row r="8" spans="1:5" ht="15">
      <c r="A8" s="8" t="s">
        <v>4</v>
      </c>
      <c r="B8" s="9" t="s">
        <v>5</v>
      </c>
      <c r="C8" s="36">
        <v>31487000</v>
      </c>
      <c r="D8" s="10" t="e">
        <f>D9+D13+#REF!+D19+D22+D27+#REF!+#REF!</f>
        <v>#REF!</v>
      </c>
      <c r="E8" s="11" t="e">
        <f>E9+E13+#REF!+E19+E22+E27+#REF!+#REF!</f>
        <v>#REF!</v>
      </c>
    </row>
    <row r="9" spans="1:5" ht="13.5">
      <c r="A9" s="12" t="s">
        <v>6</v>
      </c>
      <c r="B9" s="13" t="s">
        <v>7</v>
      </c>
      <c r="C9" s="37">
        <v>16320000</v>
      </c>
      <c r="D9" s="14" t="e">
        <f>#REF!</f>
        <v>#REF!</v>
      </c>
      <c r="E9" s="15" t="e">
        <f>#REF!</f>
        <v>#REF!</v>
      </c>
    </row>
    <row r="10" spans="1:5" ht="13.5">
      <c r="A10" s="12" t="s">
        <v>58</v>
      </c>
      <c r="B10" s="13" t="s">
        <v>9</v>
      </c>
      <c r="C10" s="38">
        <v>16320000</v>
      </c>
      <c r="D10" s="16"/>
      <c r="E10" s="17"/>
    </row>
    <row r="11" spans="1:5" ht="13.5">
      <c r="A11" s="12" t="s">
        <v>8</v>
      </c>
      <c r="B11" s="13" t="s">
        <v>9</v>
      </c>
      <c r="C11" s="38">
        <v>16320000</v>
      </c>
      <c r="D11" s="16"/>
      <c r="E11" s="17"/>
    </row>
    <row r="12" spans="1:5" ht="27.75">
      <c r="A12" s="12" t="s">
        <v>67</v>
      </c>
      <c r="B12" s="13" t="s">
        <v>54</v>
      </c>
      <c r="C12" s="37">
        <v>7686000</v>
      </c>
      <c r="D12" s="16"/>
      <c r="E12" s="17"/>
    </row>
    <row r="13" spans="1:5" ht="13.5">
      <c r="A13" s="12" t="s">
        <v>10</v>
      </c>
      <c r="B13" s="13" t="s">
        <v>11</v>
      </c>
      <c r="C13" s="39">
        <v>3558000</v>
      </c>
      <c r="D13" s="18" t="e">
        <f>D15+#REF!</f>
        <v>#REF!</v>
      </c>
      <c r="E13" s="18" t="e">
        <f>E15+#REF!</f>
        <v>#REF!</v>
      </c>
    </row>
    <row r="14" spans="1:5" ht="42">
      <c r="A14" s="12" t="s">
        <v>59</v>
      </c>
      <c r="B14" s="13" t="s">
        <v>60</v>
      </c>
      <c r="C14" s="40">
        <v>217000</v>
      </c>
      <c r="D14" s="18"/>
      <c r="E14" s="17"/>
    </row>
    <row r="15" spans="1:5" ht="27.75">
      <c r="A15" s="12" t="s">
        <v>12</v>
      </c>
      <c r="B15" s="13" t="s">
        <v>13</v>
      </c>
      <c r="C15" s="38">
        <v>3338000</v>
      </c>
      <c r="D15" s="19">
        <v>3000</v>
      </c>
      <c r="E15" s="15">
        <v>3196</v>
      </c>
    </row>
    <row r="16" spans="1:5" ht="13.5">
      <c r="A16" s="12" t="s">
        <v>14</v>
      </c>
      <c r="B16" s="13" t="s">
        <v>15</v>
      </c>
      <c r="C16" s="38">
        <v>3000</v>
      </c>
      <c r="D16" s="19"/>
      <c r="E16" s="15"/>
    </row>
    <row r="17" spans="1:5" ht="27.75">
      <c r="A17" s="12" t="s">
        <v>16</v>
      </c>
      <c r="B17" s="13" t="s">
        <v>17</v>
      </c>
      <c r="C17" s="37">
        <v>21000</v>
      </c>
      <c r="D17" s="19"/>
      <c r="E17" s="15"/>
    </row>
    <row r="18" spans="1:5" ht="27.75">
      <c r="A18" s="12" t="s">
        <v>18</v>
      </c>
      <c r="B18" s="13" t="s">
        <v>19</v>
      </c>
      <c r="C18" s="38">
        <v>21000</v>
      </c>
      <c r="D18" s="19">
        <v>30</v>
      </c>
      <c r="E18" s="15">
        <v>30</v>
      </c>
    </row>
    <row r="19" spans="1:5" ht="13.5">
      <c r="A19" s="12" t="s">
        <v>20</v>
      </c>
      <c r="B19" s="13" t="s">
        <v>21</v>
      </c>
      <c r="C19" s="39">
        <f>C20</f>
        <v>616000</v>
      </c>
      <c r="D19" s="14" t="e">
        <f>D20+#REF!+#REF!</f>
        <v>#REF!</v>
      </c>
      <c r="E19" s="15" t="e">
        <f>E20+#REF!+#REF!</f>
        <v>#REF!</v>
      </c>
    </row>
    <row r="20" spans="1:5" ht="27.75">
      <c r="A20" s="12" t="s">
        <v>22</v>
      </c>
      <c r="B20" s="13" t="s">
        <v>23</v>
      </c>
      <c r="C20" s="40">
        <f>C21</f>
        <v>616000</v>
      </c>
      <c r="D20" s="14">
        <f>D21</f>
        <v>285</v>
      </c>
      <c r="E20" s="15">
        <f>E21</f>
        <v>322</v>
      </c>
    </row>
    <row r="21" spans="1:5" ht="42">
      <c r="A21" s="12" t="s">
        <v>24</v>
      </c>
      <c r="B21" s="13" t="s">
        <v>25</v>
      </c>
      <c r="C21" s="38">
        <v>616000</v>
      </c>
      <c r="D21" s="19">
        <v>285</v>
      </c>
      <c r="E21" s="15">
        <v>322</v>
      </c>
    </row>
    <row r="22" spans="1:5" ht="27.75">
      <c r="A22" s="12" t="s">
        <v>61</v>
      </c>
      <c r="B22" s="13" t="s">
        <v>26</v>
      </c>
      <c r="C22" s="39">
        <v>2170000</v>
      </c>
      <c r="D22" s="14">
        <f>D23+D26</f>
        <v>1570</v>
      </c>
      <c r="E22" s="15">
        <f>E23+E26</f>
        <v>1620</v>
      </c>
    </row>
    <row r="23" spans="1:5" ht="69.75">
      <c r="A23" s="12" t="s">
        <v>62</v>
      </c>
      <c r="B23" s="13" t="s">
        <v>27</v>
      </c>
      <c r="C23" s="40">
        <v>1870000</v>
      </c>
      <c r="D23" s="14">
        <f>D24</f>
        <v>670</v>
      </c>
      <c r="E23" s="15">
        <f>E24</f>
        <v>670</v>
      </c>
    </row>
    <row r="24" spans="1:5" ht="84">
      <c r="A24" s="12" t="s">
        <v>96</v>
      </c>
      <c r="B24" s="13" t="s">
        <v>63</v>
      </c>
      <c r="C24" s="38">
        <v>1370000</v>
      </c>
      <c r="D24" s="19">
        <v>670</v>
      </c>
      <c r="E24" s="15">
        <v>670</v>
      </c>
    </row>
    <row r="25" spans="1:5" ht="84">
      <c r="A25" s="12" t="s">
        <v>65</v>
      </c>
      <c r="B25" s="13" t="s">
        <v>64</v>
      </c>
      <c r="C25" s="38">
        <v>500000</v>
      </c>
      <c r="D25" s="19"/>
      <c r="E25" s="15"/>
    </row>
    <row r="26" spans="1:5" ht="69.75">
      <c r="A26" s="12" t="s">
        <v>28</v>
      </c>
      <c r="B26" s="13" t="s">
        <v>29</v>
      </c>
      <c r="C26" s="38">
        <v>300000</v>
      </c>
      <c r="D26" s="19">
        <v>900</v>
      </c>
      <c r="E26" s="15">
        <v>950</v>
      </c>
    </row>
    <row r="27" spans="1:5" ht="13.5">
      <c r="A27" s="12" t="s">
        <v>30</v>
      </c>
      <c r="B27" s="13" t="s">
        <v>31</v>
      </c>
      <c r="C27" s="39">
        <f>C28</f>
        <v>268000</v>
      </c>
      <c r="D27" s="14">
        <f>D28</f>
        <v>404</v>
      </c>
      <c r="E27" s="15">
        <f>E28</f>
        <v>444</v>
      </c>
    </row>
    <row r="28" spans="1:5" ht="27.75">
      <c r="A28" s="12" t="s">
        <v>32</v>
      </c>
      <c r="B28" s="13" t="s">
        <v>33</v>
      </c>
      <c r="C28" s="38">
        <v>268000</v>
      </c>
      <c r="D28" s="19">
        <v>404</v>
      </c>
      <c r="E28" s="15">
        <v>444</v>
      </c>
    </row>
    <row r="29" spans="1:5" ht="27.75">
      <c r="A29" s="12" t="s">
        <v>89</v>
      </c>
      <c r="B29" s="13" t="s">
        <v>90</v>
      </c>
      <c r="C29" s="37">
        <v>150000</v>
      </c>
      <c r="D29" s="16"/>
      <c r="E29" s="17"/>
    </row>
    <row r="30" spans="1:5" ht="84">
      <c r="A30" s="12" t="s">
        <v>91</v>
      </c>
      <c r="B30" s="13" t="s">
        <v>92</v>
      </c>
      <c r="C30" s="38">
        <v>120000</v>
      </c>
      <c r="D30" s="16"/>
      <c r="E30" s="17"/>
    </row>
    <row r="31" spans="1:5" ht="55.5">
      <c r="A31" s="12" t="s">
        <v>93</v>
      </c>
      <c r="B31" s="13" t="s">
        <v>94</v>
      </c>
      <c r="C31" s="38">
        <v>30000</v>
      </c>
      <c r="D31" s="16"/>
      <c r="E31" s="17"/>
    </row>
    <row r="32" spans="1:5" ht="13.5">
      <c r="A32" s="12" t="s">
        <v>34</v>
      </c>
      <c r="B32" s="13" t="s">
        <v>35</v>
      </c>
      <c r="C32" s="37">
        <v>698000</v>
      </c>
      <c r="D32" s="16"/>
      <c r="E32" s="17"/>
    </row>
    <row r="33" spans="1:5" ht="15">
      <c r="A33" s="20" t="s">
        <v>36</v>
      </c>
      <c r="B33" s="21" t="s">
        <v>37</v>
      </c>
      <c r="C33" s="39">
        <f>C34</f>
        <v>492161238</v>
      </c>
      <c r="D33" s="10" t="e">
        <f>D34</f>
        <v>#REF!</v>
      </c>
      <c r="E33" s="11" t="e">
        <f>E34</f>
        <v>#REF!</v>
      </c>
    </row>
    <row r="34" spans="1:5" ht="27.75">
      <c r="A34" s="12" t="s">
        <v>38</v>
      </c>
      <c r="B34" s="13" t="s">
        <v>39</v>
      </c>
      <c r="C34" s="40">
        <f>C35+C39+C46+C62</f>
        <v>492161238</v>
      </c>
      <c r="D34" s="18" t="e">
        <f>D35+D39+D46+D62</f>
        <v>#REF!</v>
      </c>
      <c r="E34" s="18" t="e">
        <f>E35+E39+E46+E62</f>
        <v>#REF!</v>
      </c>
    </row>
    <row r="35" spans="1:5" ht="27.75">
      <c r="A35" s="20" t="s">
        <v>69</v>
      </c>
      <c r="B35" s="21" t="s">
        <v>40</v>
      </c>
      <c r="C35" s="39">
        <f>C38+C36+C37</f>
        <v>183579000</v>
      </c>
      <c r="D35" s="22" t="e">
        <f>D36+#REF!+D38+#REF!</f>
        <v>#REF!</v>
      </c>
      <c r="E35" s="22" t="e">
        <f>E36+#REF!+E38+#REF!</f>
        <v>#REF!</v>
      </c>
    </row>
    <row r="36" spans="1:5" ht="30" customHeight="1">
      <c r="A36" s="12" t="s">
        <v>105</v>
      </c>
      <c r="B36" s="13" t="s">
        <v>107</v>
      </c>
      <c r="C36" s="38">
        <v>137766000</v>
      </c>
      <c r="D36" s="19">
        <v>94199</v>
      </c>
      <c r="E36" s="15">
        <v>81173</v>
      </c>
    </row>
    <row r="37" spans="1:5" ht="30" customHeight="1">
      <c r="A37" s="12" t="s">
        <v>105</v>
      </c>
      <c r="B37" s="13" t="s">
        <v>108</v>
      </c>
      <c r="C37" s="38">
        <v>23526000</v>
      </c>
      <c r="D37" s="19"/>
      <c r="E37" s="15"/>
    </row>
    <row r="38" spans="1:5" ht="42">
      <c r="A38" s="12" t="s">
        <v>70</v>
      </c>
      <c r="B38" s="13" t="s">
        <v>41</v>
      </c>
      <c r="C38" s="38">
        <v>22287000</v>
      </c>
      <c r="D38" s="19">
        <v>0</v>
      </c>
      <c r="E38" s="15">
        <v>0</v>
      </c>
    </row>
    <row r="39" spans="1:5" ht="42">
      <c r="A39" s="20" t="s">
        <v>71</v>
      </c>
      <c r="B39" s="21" t="s">
        <v>42</v>
      </c>
      <c r="C39" s="39">
        <f>SUM(C40:C45)</f>
        <v>31024071</v>
      </c>
      <c r="D39" s="22">
        <f>SUM(D40:D45)</f>
        <v>8724</v>
      </c>
      <c r="E39" s="22">
        <f>SUM(E40:E45)</f>
        <v>9523</v>
      </c>
    </row>
    <row r="40" spans="1:5" ht="69.75">
      <c r="A40" s="12" t="s">
        <v>73</v>
      </c>
      <c r="B40" s="13" t="s">
        <v>43</v>
      </c>
      <c r="C40" s="38">
        <v>20845170</v>
      </c>
      <c r="D40" s="19">
        <v>7087</v>
      </c>
      <c r="E40" s="15">
        <v>7754</v>
      </c>
    </row>
    <row r="41" spans="1:5" ht="45" customHeight="1">
      <c r="A41" s="12" t="s">
        <v>97</v>
      </c>
      <c r="B41" s="13" t="s">
        <v>98</v>
      </c>
      <c r="C41" s="38">
        <f>2336000-2336000</f>
        <v>0</v>
      </c>
      <c r="D41" s="19"/>
      <c r="E41" s="15"/>
    </row>
    <row r="42" spans="1:11" ht="13.5">
      <c r="A42" s="12" t="s">
        <v>109</v>
      </c>
      <c r="B42" s="13" t="s">
        <v>44</v>
      </c>
      <c r="C42" s="38">
        <f>922168+3152877+834000+250000</f>
        <v>5159045</v>
      </c>
      <c r="D42" s="19">
        <v>1300</v>
      </c>
      <c r="E42" s="15">
        <v>1400</v>
      </c>
      <c r="K42" s="32"/>
    </row>
    <row r="43" spans="1:11" ht="13.5">
      <c r="A43" s="12" t="s">
        <v>72</v>
      </c>
      <c r="B43" s="13" t="s">
        <v>44</v>
      </c>
      <c r="C43" s="38">
        <f>48420+90948+751597</f>
        <v>890965</v>
      </c>
      <c r="D43" s="19"/>
      <c r="E43" s="15"/>
      <c r="K43" s="32"/>
    </row>
    <row r="44" spans="1:11" ht="13.5">
      <c r="A44" s="12" t="s">
        <v>114</v>
      </c>
      <c r="B44" s="13" t="s">
        <v>44</v>
      </c>
      <c r="C44" s="38">
        <f>4000000</f>
        <v>4000000</v>
      </c>
      <c r="D44" s="19"/>
      <c r="E44" s="15"/>
      <c r="K44" s="32"/>
    </row>
    <row r="45" spans="1:5" ht="13.5">
      <c r="A45" s="12" t="s">
        <v>115</v>
      </c>
      <c r="B45" s="13" t="s">
        <v>44</v>
      </c>
      <c r="C45" s="38">
        <v>128891</v>
      </c>
      <c r="D45" s="19">
        <v>337</v>
      </c>
      <c r="E45" s="15">
        <v>369</v>
      </c>
    </row>
    <row r="46" spans="1:5" ht="27.75">
      <c r="A46" s="20" t="s">
        <v>86</v>
      </c>
      <c r="B46" s="21" t="s">
        <v>45</v>
      </c>
      <c r="C46" s="39">
        <f>SUM(C47:C61)</f>
        <v>276790326</v>
      </c>
      <c r="D46" s="22">
        <f>SUM(D55:D56)</f>
        <v>0</v>
      </c>
      <c r="E46" s="22">
        <f>SUM(E55:E56)</f>
        <v>0</v>
      </c>
    </row>
    <row r="47" spans="1:5" ht="42">
      <c r="A47" s="12" t="s">
        <v>76</v>
      </c>
      <c r="B47" s="13" t="s">
        <v>49</v>
      </c>
      <c r="C47" s="38">
        <f>2202000+1466000+15818200+1184572+262600+86146000+5208500+514575+24348000+10414289+42161+12200-15818200+16716600-86146000+86590648-24348000+24721711</f>
        <v>149335856</v>
      </c>
      <c r="D47" s="22"/>
      <c r="E47" s="46"/>
    </row>
    <row r="48" spans="1:5" ht="42">
      <c r="A48" s="12" t="s">
        <v>81</v>
      </c>
      <c r="B48" s="13" t="s">
        <v>50</v>
      </c>
      <c r="C48" s="38">
        <f>1714+6829000+7500000+8148000+154000+15386000+14000+47017628+4600000+5679000+2353200-47017628+49922451-5679000+6089166+739284</f>
        <v>101736815</v>
      </c>
      <c r="D48" s="22"/>
      <c r="E48" s="46"/>
    </row>
    <row r="49" spans="1:5" ht="42">
      <c r="A49" s="12" t="s">
        <v>84</v>
      </c>
      <c r="B49" s="13" t="s">
        <v>50</v>
      </c>
      <c r="C49" s="38">
        <f>12000+382668+19514+6200+13768</f>
        <v>434150</v>
      </c>
      <c r="D49" s="22"/>
      <c r="E49" s="46"/>
    </row>
    <row r="50" spans="1:5" ht="72.75" customHeight="1">
      <c r="A50" s="12" t="s">
        <v>106</v>
      </c>
      <c r="B50" s="13" t="s">
        <v>110</v>
      </c>
      <c r="C50" s="38">
        <v>9244000</v>
      </c>
      <c r="D50" s="22"/>
      <c r="E50" s="46"/>
    </row>
    <row r="51" spans="1:5" ht="42">
      <c r="A51" s="12" t="s">
        <v>85</v>
      </c>
      <c r="B51" s="30" t="s">
        <v>47</v>
      </c>
      <c r="C51" s="38">
        <v>583977</v>
      </c>
      <c r="D51" s="22"/>
      <c r="E51" s="46"/>
    </row>
    <row r="52" spans="1:5" ht="63" customHeight="1">
      <c r="A52" s="47" t="s">
        <v>101</v>
      </c>
      <c r="B52" s="48" t="s">
        <v>102</v>
      </c>
      <c r="C52" s="43">
        <v>28675</v>
      </c>
      <c r="D52" s="22"/>
      <c r="E52" s="46"/>
    </row>
    <row r="53" spans="1:5" ht="69.75">
      <c r="A53" s="44" t="s">
        <v>77</v>
      </c>
      <c r="B53" s="34" t="s">
        <v>66</v>
      </c>
      <c r="C53" s="38">
        <v>109200</v>
      </c>
      <c r="D53" s="22"/>
      <c r="E53" s="46"/>
    </row>
    <row r="54" spans="1:5" ht="69.75">
      <c r="A54" s="12" t="s">
        <v>78</v>
      </c>
      <c r="B54" s="13" t="s">
        <v>55</v>
      </c>
      <c r="C54" s="38">
        <f>1171000+14637-14637</f>
        <v>1171000</v>
      </c>
      <c r="D54" s="22"/>
      <c r="E54" s="46"/>
    </row>
    <row r="55" spans="1:5" ht="42">
      <c r="A55" s="12" t="s">
        <v>74</v>
      </c>
      <c r="B55" s="13" t="s">
        <v>46</v>
      </c>
      <c r="C55" s="38">
        <v>5868000</v>
      </c>
      <c r="D55" s="19"/>
      <c r="E55" s="15"/>
    </row>
    <row r="56" spans="1:5" ht="55.5">
      <c r="A56" s="12" t="s">
        <v>75</v>
      </c>
      <c r="B56" s="13" t="s">
        <v>48</v>
      </c>
      <c r="C56" s="38">
        <v>89970</v>
      </c>
      <c r="D56" s="19"/>
      <c r="E56" s="15"/>
    </row>
    <row r="57" spans="1:5" ht="90" customHeight="1">
      <c r="A57" s="29" t="s">
        <v>79</v>
      </c>
      <c r="B57" s="30" t="s">
        <v>88</v>
      </c>
      <c r="C57" s="41">
        <v>308000</v>
      </c>
      <c r="D57" s="19"/>
      <c r="E57" s="15"/>
    </row>
    <row r="58" spans="1:5" ht="97.5">
      <c r="A58" s="29" t="s">
        <v>80</v>
      </c>
      <c r="B58" s="33" t="s">
        <v>56</v>
      </c>
      <c r="C58" s="38">
        <f>4835000+505000</f>
        <v>5340000</v>
      </c>
      <c r="D58" s="16"/>
      <c r="E58" s="17"/>
    </row>
    <row r="59" spans="1:5" ht="56.25" customHeight="1">
      <c r="A59" s="31" t="s">
        <v>83</v>
      </c>
      <c r="B59" s="53" t="s">
        <v>82</v>
      </c>
      <c r="C59" s="43">
        <v>91430</v>
      </c>
      <c r="D59" s="16"/>
      <c r="E59" s="17"/>
    </row>
    <row r="60" spans="1:5" ht="58.5" customHeight="1">
      <c r="A60" s="31" t="s">
        <v>112</v>
      </c>
      <c r="B60" s="53" t="s">
        <v>111</v>
      </c>
      <c r="C60" s="43">
        <v>1233000</v>
      </c>
      <c r="D60" s="16"/>
      <c r="E60" s="17"/>
    </row>
    <row r="61" spans="1:7" ht="42">
      <c r="A61" s="31" t="s">
        <v>99</v>
      </c>
      <c r="B61" s="45" t="s">
        <v>100</v>
      </c>
      <c r="C61" s="43">
        <v>1216253</v>
      </c>
      <c r="D61" s="16"/>
      <c r="E61" s="17"/>
      <c r="G61" s="54"/>
    </row>
    <row r="62" spans="1:5" ht="13.5">
      <c r="A62" s="8" t="s">
        <v>87</v>
      </c>
      <c r="B62" s="9" t="s">
        <v>51</v>
      </c>
      <c r="C62" s="39">
        <f>C63</f>
        <v>767841</v>
      </c>
      <c r="D62" s="22" t="e">
        <f>SUM(#REF!)</f>
        <v>#REF!</v>
      </c>
      <c r="E62" s="22" t="e">
        <f>SUM(#REF!)</f>
        <v>#REF!</v>
      </c>
    </row>
    <row r="63" spans="1:5" ht="69.75">
      <c r="A63" s="51" t="s">
        <v>103</v>
      </c>
      <c r="B63" s="52" t="s">
        <v>104</v>
      </c>
      <c r="C63" s="40">
        <v>767841</v>
      </c>
      <c r="D63" s="49"/>
      <c r="E63" s="50"/>
    </row>
    <row r="64" spans="1:5" ht="16.5">
      <c r="A64" s="23"/>
      <c r="B64" s="24" t="s">
        <v>52</v>
      </c>
      <c r="C64" s="39">
        <f>C33+C8</f>
        <v>523648238</v>
      </c>
      <c r="D64" s="25" t="e">
        <f>#REF!+D33+D8</f>
        <v>#REF!</v>
      </c>
      <c r="E64" s="26" t="e">
        <f>#REF!+E33+E8</f>
        <v>#REF!</v>
      </c>
    </row>
    <row r="66" spans="2:4" ht="13.5">
      <c r="B66" s="27"/>
      <c r="C66" s="42"/>
      <c r="D66" s="1" t="s">
        <v>53</v>
      </c>
    </row>
    <row r="166" ht="13.5">
      <c r="C166" s="35" t="s">
        <v>57</v>
      </c>
    </row>
  </sheetData>
  <sheetProtection selectLockedCells="1" selectUnlockedCells="1"/>
  <autoFilter ref="A7:E64"/>
  <mergeCells count="4">
    <mergeCell ref="B3:C3"/>
    <mergeCell ref="A5:C5"/>
    <mergeCell ref="B2:C2"/>
    <mergeCell ref="B1:C1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2018-02-20T07:13:50Z</cp:lastPrinted>
  <dcterms:created xsi:type="dcterms:W3CDTF">2013-10-22T04:30:45Z</dcterms:created>
  <dcterms:modified xsi:type="dcterms:W3CDTF">2018-04-09T11:17:28Z</dcterms:modified>
  <cp:category/>
  <cp:version/>
  <cp:contentType/>
  <cp:contentStatus/>
</cp:coreProperties>
</file>