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70" windowWidth="11030" windowHeight="9450" activeTab="0"/>
  </bookViews>
  <sheets>
    <sheet name="Прил.1_к поясн.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<sst xmlns="http://schemas.openxmlformats.org/spreadsheetml/2006/main" count="964" uniqueCount="592">
  <si>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</si>
  <si>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</si>
  <si>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</si>
  <si>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</si>
  <si>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</si>
  <si>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</si>
  <si>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</si>
  <si>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</si>
  <si>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</si>
  <si>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</si>
  <si>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</si>
  <si>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</si>
  <si>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</si>
  <si>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</si>
  <si>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</si>
  <si>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</si>
  <si>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</si>
  <si>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</si>
  <si>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</si>
  <si>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</si>
  <si>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</si>
  <si>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</si>
  <si>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</si>
  <si>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</si>
  <si>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</si>
  <si>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</si>
  <si>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</si>
  <si>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</si>
  <si>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</si>
  <si>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</si>
  <si>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</si>
  <si>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</si>
  <si>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</si>
  <si>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</si>
  <si>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</si>
  <si>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</si>
  <si>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</si>
  <si>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</si>
  <si>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</si>
  <si>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</si>
  <si>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</si>
  <si>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</si>
  <si>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</si>
  <si>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</si>
  <si>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</si>
  <si>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</si>
  <si>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</si>
  <si>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</si>
  <si>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</si>
  <si>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</si>
  <si>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</si>
  <si>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</si>
  <si>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</si>
  <si>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</si>
  <si>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</si>
  <si>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</si>
  <si>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</si>
  <si>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</si>
  <si>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</si>
  <si>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</si>
  <si>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</si>
  <si>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</si>
  <si>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</si>
  <si>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</si>
  <si>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</si>
  <si>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</si>
  <si>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</si>
  <si>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</si>
  <si>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</si>
  <si>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</si>
  <si>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</si>
  <si>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</si>
  <si>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</si>
  <si>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</si>
  <si>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</si>
  <si>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</si>
  <si>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</si>
  <si>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</si>
  <si>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</si>
  <si>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</si>
  <si>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</si>
  <si>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</si>
  <si>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</si>
  <si>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</si>
  <si>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</si>
  <si>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</si>
  <si>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</si>
  <si>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</si>
  <si>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</si>
  <si>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</si>
  <si>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</si>
  <si>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</si>
  <si>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</si>
  <si>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</si>
  <si>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</si>
  <si>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</si>
  <si>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</si>
  <si>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</si>
  <si>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</si>
  <si>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</si>
  <si>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</si>
  <si>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</si>
  <si>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</si>
  <si>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</si>
  <si>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</si>
  <si>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</si>
  <si>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</si>
  <si>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</si>
  <si>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</si>
  <si>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</si>
  <si>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</si>
  <si>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</si>
  <si>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</si>
  <si>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</si>
  <si>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</si>
  <si>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</si>
  <si>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</si>
  <si>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</si>
  <si>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</si>
  <si>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</si>
  <si>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</si>
  <si>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</si>
  <si>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</si>
  <si>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</si>
  <si>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</si>
  <si>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</si>
  <si>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</si>
  <si>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</si>
  <si>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</si>
  <si>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</si>
  <si>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</si>
  <si>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</si>
  <si>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</si>
  <si>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</si>
  <si>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</si>
  <si>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</si>
  <si>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</si>
  <si>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</si>
  <si>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</si>
  <si>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</si>
  <si>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</si>
  <si>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</si>
  <si>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</si>
  <si>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</si>
  <si>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</si>
  <si>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</si>
  <si>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</si>
  <si>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</si>
  <si>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</si>
  <si>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</si>
  <si>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</si>
  <si>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</si>
  <si>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</si>
  <si>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</si>
  <si>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</si>
  <si>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</si>
  <si>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</si>
  <si>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</si>
  <si>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</si>
  <si>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</si>
  <si>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</si>
  <si>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</si>
  <si>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</si>
  <si>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</si>
  <si>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</si>
  <si>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</si>
  <si>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</si>
  <si>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</si>
  <si>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</si>
  <si>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</si>
  <si>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</si>
  <si>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</si>
  <si>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</si>
  <si>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</si>
  <si>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</si>
  <si>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</si>
  <si>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</si>
  <si>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</si>
  <si>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</si>
  <si>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</si>
  <si>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</si>
  <si>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</si>
  <si>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</si>
  <si>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</si>
  <si>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</si>
  <si>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</si>
  <si>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</si>
  <si>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</si>
  <si>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</si>
  <si>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</si>
  <si>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</si>
  <si>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</si>
  <si>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</si>
  <si>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</si>
  <si>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</si>
  <si>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</si>
  <si>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</si>
  <si>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</si>
  <si>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</si>
  <si>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</si>
  <si>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</si>
  <si>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</si>
  <si>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</si>
  <si>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</si>
  <si>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</si>
  <si>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</si>
  <si>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</si>
  <si>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</si>
  <si>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</si>
  <si>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</si>
  <si>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</si>
  <si>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</si>
  <si>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</si>
  <si>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</si>
  <si>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</si>
  <si>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</si>
  <si>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</si>
  <si>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</si>
  <si>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</si>
  <si>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</si>
  <si>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</si>
  <si>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</si>
  <si>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</si>
  <si>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</si>
  <si>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</si>
  <si>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</si>
  <si>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</si>
  <si>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</si>
  <si>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</si>
  <si>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</si>
  <si>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</si>
  <si>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</si>
  <si>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</si>
  <si>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</si>
  <si>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</si>
  <si>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</si>
  <si>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</si>
  <si>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</si>
  <si>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</si>
  <si>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</si>
  <si>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</si>
  <si>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</si>
  <si>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</si>
  <si>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</si>
  <si>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</si>
  <si>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</si>
  <si>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</si>
  <si>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</si>
  <si>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</si>
  <si>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</si>
  <si>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</si>
  <si>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</si>
  <si>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</si>
  <si>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</si>
  <si>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</si>
  <si>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</si>
  <si>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</si>
  <si>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</si>
  <si>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</si>
  <si>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</si>
  <si>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</si>
  <si>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</si>
  <si>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</si>
  <si>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</si>
  <si>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</si>
  <si>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</si>
  <si>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</si>
  <si>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</si>
  <si>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</si>
  <si>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</si>
  <si>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</si>
  <si>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</si>
  <si>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</si>
  <si>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</si>
  <si>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</si>
  <si>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</si>
  <si>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</si>
  <si>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Приложение 1</t>
  </si>
  <si>
    <t xml:space="preserve"> 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</si>
  <si>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</si>
  <si>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</si>
  <si>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</si>
  <si>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</si>
  <si>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</si>
  <si>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</si>
  <si>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</si>
  <si>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</si>
  <si>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</si>
  <si>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</si>
  <si>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</si>
  <si>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</si>
  <si>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</si>
  <si>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</si>
  <si>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</si>
  <si>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</si>
  <si>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</si>
  <si>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</si>
  <si>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</si>
  <si>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</si>
  <si>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</si>
  <si>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</si>
  <si>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</si>
  <si>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</si>
  <si>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</si>
  <si>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</si>
  <si>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</si>
  <si>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</si>
  <si>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</si>
  <si>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</si>
  <si>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</si>
  <si>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</si>
  <si>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</si>
  <si>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</si>
  <si>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</si>
  <si>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</si>
  <si>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</si>
  <si>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</si>
  <si>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</si>
  <si>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</si>
  <si>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</si>
  <si>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</si>
  <si>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</si>
  <si>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</si>
  <si>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</si>
  <si>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</si>
  <si>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</si>
  <si>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</si>
  <si>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</si>
  <si>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</si>
  <si>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</si>
  <si>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</si>
  <si>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</si>
  <si>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</si>
  <si>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</si>
  <si>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</si>
  <si>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</si>
  <si>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</si>
  <si>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</si>
  <si>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</si>
  <si>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</si>
  <si>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</si>
  <si>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</si>
  <si>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</si>
  <si>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</si>
  <si>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</si>
  <si>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</si>
  <si>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</si>
  <si>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</si>
  <si>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</si>
  <si>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</si>
  <si>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</si>
  <si>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</si>
  <si>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</si>
  <si>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</si>
  <si>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</si>
  <si>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</si>
  <si>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</si>
  <si>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</si>
  <si>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</si>
  <si>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</si>
  <si>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</si>
  <si>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</si>
  <si>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</si>
  <si>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</si>
  <si>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</si>
  <si>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</si>
  <si>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</si>
  <si>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</si>
  <si>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</si>
  <si>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</si>
  <si>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</si>
  <si>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</si>
  <si>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</si>
  <si>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</si>
  <si>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</si>
  <si>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</si>
  <si>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</si>
  <si>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</si>
  <si>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</si>
  <si>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</si>
  <si>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</si>
  <si>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</si>
  <si>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</si>
  <si>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</si>
  <si>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</si>
  <si>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</si>
  <si>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</si>
  <si>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</si>
  <si>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</si>
  <si>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</si>
  <si>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</si>
  <si>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</si>
  <si>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</si>
  <si>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</si>
  <si>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</si>
  <si>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</si>
  <si>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</si>
  <si>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</si>
  <si>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</si>
  <si>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</si>
  <si>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</si>
  <si>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</si>
  <si>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</si>
  <si>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</si>
  <si>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</si>
  <si>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</si>
  <si>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</si>
  <si>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</si>
  <si>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</si>
  <si>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</si>
  <si>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</si>
  <si>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</si>
  <si>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</si>
  <si>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</si>
  <si>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</si>
  <si>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</si>
  <si>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</si>
  <si>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</si>
  <si>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</si>
  <si>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</si>
  <si>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</si>
  <si>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</si>
  <si>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</si>
  <si>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</si>
  <si>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</si>
  <si>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</si>
  <si>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</si>
  <si>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</si>
  <si>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</si>
  <si>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</si>
  <si>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</si>
  <si>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</si>
  <si>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</si>
  <si>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</si>
  <si>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</si>
  <si>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</si>
  <si>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</si>
  <si>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</si>
  <si>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</si>
  <si>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</si>
  <si>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</si>
  <si>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</si>
  <si>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</si>
  <si>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</si>
  <si>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</si>
  <si>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</si>
  <si>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</si>
  <si>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</si>
  <si>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</si>
  <si>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</si>
  <si>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</si>
  <si>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</si>
  <si>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</si>
  <si>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</si>
  <si>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</si>
  <si>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</si>
  <si>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</si>
  <si>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</si>
  <si>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</si>
  <si>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</si>
  <si>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</si>
  <si>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</si>
  <si>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</si>
  <si>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</si>
  <si>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</si>
  <si>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</si>
  <si>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</si>
  <si>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</si>
  <si>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</si>
  <si>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</si>
  <si>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</si>
  <si>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</si>
  <si>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</si>
  <si>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</si>
  <si>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</si>
  <si>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</si>
  <si>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</si>
  <si>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</si>
  <si>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</si>
  <si>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</si>
  <si>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</si>
  <si>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</si>
  <si>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</si>
  <si>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</si>
  <si>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</si>
  <si>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</si>
  <si>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</si>
  <si>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</si>
  <si>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</si>
  <si>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</si>
  <si>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</si>
  <si>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</si>
  <si>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</si>
  <si>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</si>
  <si>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</si>
  <si>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</si>
  <si>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</si>
  <si>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</si>
  <si>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</si>
  <si>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</si>
  <si>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</si>
  <si>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</si>
  <si>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</si>
  <si>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</si>
  <si>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</si>
  <si>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</si>
  <si>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</si>
  <si>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</si>
  <si>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</si>
  <si>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</si>
  <si>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</si>
  <si>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</si>
  <si>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</si>
  <si>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</si>
  <si>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</si>
  <si>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</si>
  <si>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</si>
  <si>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</si>
  <si>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</si>
  <si>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</si>
  <si>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</si>
  <si>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</si>
  <si>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</si>
  <si>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</si>
  <si>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</si>
  <si>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</si>
  <si>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</si>
  <si>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</si>
  <si>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</si>
  <si>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</si>
  <si>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</si>
  <si>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</si>
  <si>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</si>
  <si>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</si>
  <si>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</si>
  <si>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</si>
  <si>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</si>
  <si>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</si>
  <si>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</si>
  <si>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</si>
  <si>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</si>
  <si>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</si>
  <si>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</si>
  <si>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</si>
  <si>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</si>
  <si>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</si>
  <si>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</si>
  <si>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</si>
  <si>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</si>
  <si>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</si>
  <si>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</si>
  <si>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</si>
  <si>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</si>
  <si>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</si>
  <si>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</si>
  <si>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</si>
  <si>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</si>
  <si>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</si>
  <si>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</si>
  <si>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</si>
  <si>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</si>
  <si>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</si>
  <si>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</si>
  <si>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</si>
  <si>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</si>
  <si>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</si>
  <si>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</si>
  <si>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</si>
  <si>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</si>
  <si>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</si>
  <si>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</si>
  <si>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</si>
  <si>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</si>
  <si>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</si>
  <si>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</si>
  <si>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</si>
  <si>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</si>
  <si>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</si>
  <si>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</si>
  <si>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</si>
  <si>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</si>
  <si>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</si>
  <si>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</si>
  <si>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</si>
  <si>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</si>
  <si>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>Расходы бюджета Первомайского муниципального района на 2018 год по разделам и подразделам классификации расходов бюджетов Российской Федерации</t>
  </si>
  <si>
    <t>2018 год                    (руб.)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</si>
  <si>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</si>
  <si>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</si>
  <si>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</si>
  <si>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к решению Собрания Представителей</t>
  </si>
  <si>
    <t xml:space="preserve">от  15.02.2018 года № 233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</si>
</sst>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710937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5" t="s">
        <v>277</v>
      </c>
      <c r="E1" s="125"/>
      <c r="F1" s="58" t="s">
        <v>278</v>
      </c>
    </row>
    <row r="2" spans="1:6" ht="15" customHeight="1">
      <c r="A2" s="57"/>
      <c r="B2" s="57"/>
      <c r="C2" s="57"/>
      <c r="D2" s="125" t="s">
        <v>279</v>
      </c>
      <c r="E2" s="125"/>
      <c r="F2" s="58"/>
    </row>
    <row r="3" spans="1:6" ht="15" customHeight="1">
      <c r="A3" s="57"/>
      <c r="B3" s="57"/>
      <c r="C3" s="57"/>
      <c r="D3" s="123" t="s">
        <v>590</v>
      </c>
      <c r="E3" s="123"/>
      <c r="F3" s="58"/>
    </row>
    <row r="4" spans="1:6" ht="15" customHeight="1">
      <c r="A4" s="57"/>
      <c r="B4" s="57"/>
      <c r="C4" s="57"/>
      <c r="D4" s="123" t="s">
        <v>280</v>
      </c>
      <c r="E4" s="123"/>
      <c r="F4" s="58"/>
    </row>
    <row r="5" spans="1:6" ht="15" customHeight="1">
      <c r="A5" s="57"/>
      <c r="B5" s="57"/>
      <c r="C5" s="57"/>
      <c r="D5" s="123" t="s">
        <v>591</v>
      </c>
      <c r="E5" s="123"/>
      <c r="F5" s="58"/>
    </row>
    <row r="6" spans="1:6" ht="15" customHeight="1">
      <c r="A6" s="57"/>
      <c r="B6" s="57"/>
      <c r="C6" s="57"/>
      <c r="D6" s="60"/>
      <c r="E6" s="60"/>
      <c r="F6" s="58"/>
    </row>
    <row r="7" spans="1:6" ht="60" customHeight="1">
      <c r="A7" s="57"/>
      <c r="B7" s="57"/>
      <c r="C7" s="124" t="s">
        <v>585</v>
      </c>
      <c r="D7" s="124"/>
      <c r="E7" s="124"/>
      <c r="F7" s="58"/>
    </row>
    <row r="8" spans="1:6" ht="14.25" customHeight="1">
      <c r="A8" s="58"/>
      <c r="B8" s="58"/>
      <c r="C8" s="58"/>
      <c r="D8" s="58"/>
      <c r="E8" s="58"/>
      <c r="F8" s="58"/>
    </row>
    <row r="9" spans="1:6" ht="30.75" customHeight="1">
      <c r="A9" s="57"/>
      <c r="B9" s="61"/>
      <c r="C9" s="5" t="s">
        <v>281</v>
      </c>
      <c r="D9" s="5" t="s">
        <v>148</v>
      </c>
      <c r="E9" s="5" t="s">
        <v>586</v>
      </c>
      <c r="F9" s="58"/>
    </row>
    <row r="10" spans="1:6" ht="15">
      <c r="A10" s="62"/>
      <c r="B10" s="122">
        <v>100</v>
      </c>
      <c r="C10" s="122"/>
      <c r="D10" s="6" t="s">
        <v>282</v>
      </c>
      <c r="E10" s="63">
        <f>E11+E12+E13+E16+E18+E19+E15</f>
        <v>34922349</v>
      </c>
      <c r="F10" s="64"/>
    </row>
    <row r="11" spans="1:6" ht="30.75">
      <c r="A11" s="62"/>
      <c r="B11" s="47">
        <v>100</v>
      </c>
      <c r="C11" s="47">
        <v>102</v>
      </c>
      <c r="D11" s="30" t="s">
        <v>283</v>
      </c>
      <c r="E11" s="48">
        <v>1479020</v>
      </c>
      <c r="F11" s="64"/>
    </row>
    <row r="12" spans="1:6" ht="46.5">
      <c r="A12" s="62"/>
      <c r="B12" s="47">
        <v>100</v>
      </c>
      <c r="C12" s="47">
        <v>103</v>
      </c>
      <c r="D12" s="30" t="s">
        <v>284</v>
      </c>
      <c r="E12" s="48">
        <v>20000</v>
      </c>
      <c r="F12" s="64"/>
    </row>
    <row r="13" spans="1:6" ht="51.75" customHeight="1">
      <c r="A13" s="62"/>
      <c r="B13" s="47">
        <v>100</v>
      </c>
      <c r="C13" s="47">
        <v>104</v>
      </c>
      <c r="D13" s="30" t="s">
        <v>285</v>
      </c>
      <c r="E13" s="48">
        <f>15062780+382668</f>
        <v>15445448</v>
      </c>
      <c r="F13" s="64"/>
    </row>
    <row r="14" spans="1:6" ht="14.25" customHeight="1" hidden="1">
      <c r="A14" s="62"/>
      <c r="B14" s="47">
        <v>100</v>
      </c>
      <c r="C14" s="47">
        <v>105</v>
      </c>
      <c r="D14" s="30" t="s">
        <v>286</v>
      </c>
      <c r="E14" s="48"/>
      <c r="F14" s="64"/>
    </row>
    <row r="15" spans="1:6" ht="14.25" customHeight="1">
      <c r="A15" s="62"/>
      <c r="B15" s="47"/>
      <c r="C15" s="47">
        <v>105</v>
      </c>
      <c r="D15" s="30" t="s">
        <v>589</v>
      </c>
      <c r="E15" s="48">
        <v>28675</v>
      </c>
      <c r="F15" s="64"/>
    </row>
    <row r="16" spans="1:6" ht="46.5">
      <c r="A16" s="62"/>
      <c r="B16" s="47">
        <v>100</v>
      </c>
      <c r="C16" s="47">
        <v>106</v>
      </c>
      <c r="D16" s="30" t="s">
        <v>287</v>
      </c>
      <c r="E16" s="48">
        <f>685227+378473+6643200+56200</f>
        <v>7763100</v>
      </c>
      <c r="F16" s="64"/>
    </row>
    <row r="17" spans="1:6" ht="15" hidden="1">
      <c r="A17" s="62"/>
      <c r="B17" s="47">
        <v>100</v>
      </c>
      <c r="C17" s="47">
        <v>107</v>
      </c>
      <c r="D17" s="30" t="s">
        <v>288</v>
      </c>
      <c r="E17" s="48"/>
      <c r="F17" s="64"/>
    </row>
    <row r="18" spans="1:6" ht="15">
      <c r="A18" s="62"/>
      <c r="B18" s="47">
        <v>100</v>
      </c>
      <c r="C18" s="47">
        <v>111</v>
      </c>
      <c r="D18" s="30" t="s">
        <v>289</v>
      </c>
      <c r="E18" s="48">
        <v>200000</v>
      </c>
      <c r="F18" s="64"/>
    </row>
    <row r="19" spans="1:6" ht="15">
      <c r="A19" s="62"/>
      <c r="B19" s="47">
        <v>100</v>
      </c>
      <c r="C19" s="47">
        <v>113</v>
      </c>
      <c r="D19" s="30" t="s">
        <v>290</v>
      </c>
      <c r="E19" s="48">
        <f>7900339+850000+1216253+19514</f>
        <v>9986106</v>
      </c>
      <c r="F19" s="64"/>
    </row>
    <row r="20" spans="1:6" ht="15">
      <c r="A20" s="62"/>
      <c r="B20" s="122">
        <v>200</v>
      </c>
      <c r="C20" s="122"/>
      <c r="D20" s="6" t="s">
        <v>291</v>
      </c>
      <c r="E20" s="63">
        <f>SUM(E21:E22)</f>
        <v>583977</v>
      </c>
      <c r="F20" s="64"/>
    </row>
    <row r="21" spans="1:6" ht="15">
      <c r="A21" s="62"/>
      <c r="B21" s="47">
        <v>200</v>
      </c>
      <c r="C21" s="47">
        <v>203</v>
      </c>
      <c r="D21" s="30" t="s">
        <v>292</v>
      </c>
      <c r="E21" s="48">
        <v>583977</v>
      </c>
      <c r="F21" s="64"/>
    </row>
    <row r="22" spans="1:6" ht="15" hidden="1">
      <c r="A22" s="62"/>
      <c r="B22" s="47">
        <v>200</v>
      </c>
      <c r="C22" s="47">
        <v>204</v>
      </c>
      <c r="D22" s="30" t="s">
        <v>293</v>
      </c>
      <c r="E22" s="48"/>
      <c r="F22" s="64"/>
    </row>
    <row r="23" spans="1:6" ht="30">
      <c r="A23" s="62"/>
      <c r="B23" s="122">
        <v>300</v>
      </c>
      <c r="C23" s="122"/>
      <c r="D23" s="6" t="s">
        <v>294</v>
      </c>
      <c r="E23" s="63">
        <f>E24+E27</f>
        <v>120000</v>
      </c>
      <c r="F23" s="64"/>
    </row>
    <row r="24" spans="1:6" ht="35.25" customHeight="1">
      <c r="A24" s="62"/>
      <c r="B24" s="47">
        <v>300</v>
      </c>
      <c r="C24" s="47">
        <v>309</v>
      </c>
      <c r="D24" s="30" t="s">
        <v>295</v>
      </c>
      <c r="E24" s="48">
        <v>115000</v>
      </c>
      <c r="F24" s="64"/>
    </row>
    <row r="25" spans="1:6" ht="15" hidden="1">
      <c r="A25" s="62"/>
      <c r="B25" s="47">
        <v>300</v>
      </c>
      <c r="C25" s="47">
        <v>310</v>
      </c>
      <c r="D25" s="30" t="s">
        <v>296</v>
      </c>
      <c r="E25" s="48"/>
      <c r="F25" s="64"/>
    </row>
    <row r="26" spans="1:6" ht="30.75" hidden="1">
      <c r="A26" s="62"/>
      <c r="B26" s="47">
        <v>300</v>
      </c>
      <c r="C26" s="47">
        <v>314</v>
      </c>
      <c r="D26" s="30" t="s">
        <v>297</v>
      </c>
      <c r="E26" s="48"/>
      <c r="F26" s="64"/>
    </row>
    <row r="27" spans="1:6" ht="33.75" customHeight="1">
      <c r="A27" s="62"/>
      <c r="B27" s="47"/>
      <c r="C27" s="47">
        <v>314</v>
      </c>
      <c r="D27" s="30" t="s">
        <v>297</v>
      </c>
      <c r="E27" s="48">
        <v>5000</v>
      </c>
      <c r="F27" s="64"/>
    </row>
    <row r="28" spans="1:6" ht="15">
      <c r="A28" s="62"/>
      <c r="B28" s="122">
        <v>400</v>
      </c>
      <c r="C28" s="122"/>
      <c r="D28" s="6" t="s">
        <v>298</v>
      </c>
      <c r="E28" s="63">
        <f>E33+E36+E37+E39+E32</f>
        <v>36254638</v>
      </c>
      <c r="F28" s="64"/>
    </row>
    <row r="29" spans="1:6" ht="15" hidden="1">
      <c r="A29" s="62"/>
      <c r="B29" s="47">
        <v>400</v>
      </c>
      <c r="C29" s="47">
        <v>401</v>
      </c>
      <c r="D29" s="30" t="s">
        <v>299</v>
      </c>
      <c r="E29" s="48"/>
      <c r="F29" s="64"/>
    </row>
    <row r="30" spans="1:6" ht="15" hidden="1">
      <c r="A30" s="62"/>
      <c r="B30" s="47">
        <v>400</v>
      </c>
      <c r="C30" s="47">
        <v>402</v>
      </c>
      <c r="D30" s="30" t="s">
        <v>300</v>
      </c>
      <c r="E30" s="48"/>
      <c r="F30" s="64"/>
    </row>
    <row r="31" spans="1:6" ht="15" hidden="1">
      <c r="A31" s="62"/>
      <c r="B31" s="47">
        <v>400</v>
      </c>
      <c r="C31" s="47">
        <v>404</v>
      </c>
      <c r="D31" s="30" t="s">
        <v>301</v>
      </c>
      <c r="E31" s="48"/>
      <c r="F31" s="64"/>
    </row>
    <row r="32" spans="1:6" ht="15" customHeight="1">
      <c r="A32" s="62"/>
      <c r="B32" s="47"/>
      <c r="C32" s="47">
        <v>402</v>
      </c>
      <c r="D32" s="30" t="s">
        <v>588</v>
      </c>
      <c r="E32" s="48">
        <v>100000</v>
      </c>
      <c r="F32" s="64"/>
    </row>
    <row r="33" spans="1:6" ht="15">
      <c r="A33" s="62"/>
      <c r="B33" s="47">
        <v>400</v>
      </c>
      <c r="C33" s="47">
        <v>405</v>
      </c>
      <c r="D33" s="30" t="s">
        <v>302</v>
      </c>
      <c r="E33" s="48">
        <v>69968</v>
      </c>
      <c r="F33" s="64"/>
    </row>
    <row r="34" spans="1:6" ht="15" hidden="1">
      <c r="A34" s="62"/>
      <c r="B34" s="47">
        <v>400</v>
      </c>
      <c r="C34" s="47">
        <v>406</v>
      </c>
      <c r="D34" s="30" t="s">
        <v>303</v>
      </c>
      <c r="E34" s="48"/>
      <c r="F34" s="64"/>
    </row>
    <row r="35" spans="1:6" ht="15" hidden="1">
      <c r="A35" s="62"/>
      <c r="B35" s="47">
        <v>400</v>
      </c>
      <c r="C35" s="47">
        <v>407</v>
      </c>
      <c r="D35" s="30" t="s">
        <v>304</v>
      </c>
      <c r="E35" s="48"/>
      <c r="F35" s="64"/>
    </row>
    <row r="36" spans="1:6" ht="15">
      <c r="A36" s="62"/>
      <c r="B36" s="47">
        <v>400</v>
      </c>
      <c r="C36" s="47">
        <v>408</v>
      </c>
      <c r="D36" s="30" t="s">
        <v>305</v>
      </c>
      <c r="E36" s="48">
        <v>7373000</v>
      </c>
      <c r="F36" s="64"/>
    </row>
    <row r="37" spans="1:6" ht="15">
      <c r="A37" s="62"/>
      <c r="B37" s="47">
        <v>400</v>
      </c>
      <c r="C37" s="47">
        <v>409</v>
      </c>
      <c r="D37" s="30" t="s">
        <v>306</v>
      </c>
      <c r="E37" s="48">
        <v>28531170</v>
      </c>
      <c r="F37" s="64"/>
    </row>
    <row r="38" spans="1:6" ht="15" hidden="1">
      <c r="A38" s="62"/>
      <c r="B38" s="47">
        <v>400</v>
      </c>
      <c r="C38" s="47">
        <v>410</v>
      </c>
      <c r="D38" s="30" t="s">
        <v>307</v>
      </c>
      <c r="E38" s="48"/>
      <c r="F38" s="64"/>
    </row>
    <row r="39" spans="1:6" ht="15">
      <c r="A39" s="62"/>
      <c r="B39" s="47">
        <v>400</v>
      </c>
      <c r="C39" s="47">
        <v>412</v>
      </c>
      <c r="D39" s="30" t="s">
        <v>308</v>
      </c>
      <c r="E39" s="48">
        <f>100000+27000+53500</f>
        <v>180500</v>
      </c>
      <c r="F39" s="64"/>
    </row>
    <row r="40" spans="1:6" ht="15">
      <c r="A40" s="62"/>
      <c r="B40" s="122">
        <v>500</v>
      </c>
      <c r="C40" s="122"/>
      <c r="D40" s="6" t="s">
        <v>309</v>
      </c>
      <c r="E40" s="63">
        <f>SUM(E41:E43)</f>
        <v>2459000</v>
      </c>
      <c r="F40" s="64"/>
    </row>
    <row r="41" spans="1:6" ht="15" hidden="1">
      <c r="A41" s="62"/>
      <c r="B41" s="47">
        <v>500</v>
      </c>
      <c r="C41" s="47">
        <v>501</v>
      </c>
      <c r="D41" s="30" t="s">
        <v>310</v>
      </c>
      <c r="E41" s="48"/>
      <c r="F41" s="64"/>
    </row>
    <row r="42" spans="1:6" ht="15">
      <c r="A42" s="62"/>
      <c r="B42" s="47">
        <v>500</v>
      </c>
      <c r="C42" s="47">
        <v>502</v>
      </c>
      <c r="D42" s="30" t="s">
        <v>311</v>
      </c>
      <c r="E42" s="48">
        <v>2459000</v>
      </c>
      <c r="F42" s="64"/>
    </row>
    <row r="43" spans="1:6" ht="30.75" hidden="1">
      <c r="A43" s="62"/>
      <c r="B43" s="47">
        <v>500</v>
      </c>
      <c r="C43" s="47">
        <v>505</v>
      </c>
      <c r="D43" s="30" t="s">
        <v>312</v>
      </c>
      <c r="E43" s="48"/>
      <c r="F43" s="64"/>
    </row>
    <row r="44" spans="1:6" ht="15" hidden="1">
      <c r="A44" s="62"/>
      <c r="B44" s="122">
        <v>600</v>
      </c>
      <c r="C44" s="122"/>
      <c r="D44" s="6" t="s">
        <v>313</v>
      </c>
      <c r="E44" s="63"/>
      <c r="F44" s="64"/>
    </row>
    <row r="45" spans="1:6" ht="30.75" hidden="1">
      <c r="A45" s="62"/>
      <c r="B45" s="47">
        <v>600</v>
      </c>
      <c r="C45" s="47">
        <v>603</v>
      </c>
      <c r="D45" s="30" t="s">
        <v>314</v>
      </c>
      <c r="E45" s="48"/>
      <c r="F45" s="64"/>
    </row>
    <row r="46" spans="1:6" ht="15" hidden="1">
      <c r="A46" s="62"/>
      <c r="B46" s="47">
        <v>600</v>
      </c>
      <c r="C46" s="47">
        <v>605</v>
      </c>
      <c r="D46" s="30" t="s">
        <v>315</v>
      </c>
      <c r="E46" s="48"/>
      <c r="F46" s="64"/>
    </row>
    <row r="47" spans="1:6" ht="15">
      <c r="A47" s="62"/>
      <c r="B47" s="122">
        <v>700</v>
      </c>
      <c r="C47" s="122"/>
      <c r="D47" s="6" t="s">
        <v>316</v>
      </c>
      <c r="E47" s="63">
        <f>E48+E49+E52+E53+E54</f>
        <v>192696053</v>
      </c>
      <c r="F47" s="64"/>
    </row>
    <row r="48" spans="1:6" ht="15">
      <c r="A48" s="62"/>
      <c r="B48" s="47">
        <v>700</v>
      </c>
      <c r="C48" s="47">
        <v>701</v>
      </c>
      <c r="D48" s="30" t="s">
        <v>317</v>
      </c>
      <c r="E48" s="48">
        <f>18165500+131300+24348000+99000-24348000+24721711</f>
        <v>43117511</v>
      </c>
      <c r="F48" s="64"/>
    </row>
    <row r="49" spans="1:6" ht="15">
      <c r="A49" s="62"/>
      <c r="B49" s="47">
        <v>700</v>
      </c>
      <c r="C49" s="47">
        <v>702</v>
      </c>
      <c r="D49" s="30" t="s">
        <v>318</v>
      </c>
      <c r="E49" s="48">
        <f>34833300+131300+86146000+15818200+5208500-15818200-86146000+86590648+78000</f>
        <v>126841748</v>
      </c>
      <c r="F49" s="64"/>
    </row>
    <row r="50" spans="1:6" ht="15" hidden="1">
      <c r="A50" s="62"/>
      <c r="B50" s="47">
        <v>700</v>
      </c>
      <c r="C50" s="47">
        <v>704</v>
      </c>
      <c r="D50" s="30" t="s">
        <v>319</v>
      </c>
      <c r="E50" s="48"/>
      <c r="F50" s="64"/>
    </row>
    <row r="51" spans="1:6" ht="30.75" hidden="1">
      <c r="A51" s="62"/>
      <c r="B51" s="47">
        <v>700</v>
      </c>
      <c r="C51" s="47">
        <v>705</v>
      </c>
      <c r="D51" s="30" t="s">
        <v>320</v>
      </c>
      <c r="E51" s="48"/>
      <c r="F51" s="64"/>
    </row>
    <row r="52" spans="1:6" ht="15">
      <c r="A52" s="62"/>
      <c r="B52" s="47"/>
      <c r="C52" s="47">
        <v>703</v>
      </c>
      <c r="D52" s="30" t="s">
        <v>584</v>
      </c>
      <c r="E52" s="48">
        <f>4953100+3225000+751597</f>
        <v>8929697</v>
      </c>
      <c r="F52" s="64"/>
    </row>
    <row r="53" spans="1:6" ht="15">
      <c r="A53" s="62"/>
      <c r="B53" s="47">
        <v>700</v>
      </c>
      <c r="C53" s="47">
        <v>707</v>
      </c>
      <c r="D53" s="30" t="s">
        <v>321</v>
      </c>
      <c r="E53" s="48">
        <f>2652274+1352100+125000+266000</f>
        <v>4395374</v>
      </c>
      <c r="F53" s="64"/>
    </row>
    <row r="54" spans="1:6" ht="15">
      <c r="A54" s="62"/>
      <c r="B54" s="47">
        <v>700</v>
      </c>
      <c r="C54" s="47">
        <v>709</v>
      </c>
      <c r="D54" s="30" t="s">
        <v>322</v>
      </c>
      <c r="E54" s="48">
        <f>6402000+90400+170948+2233800+514575</f>
        <v>9411723</v>
      </c>
      <c r="F54" s="64"/>
    </row>
    <row r="55" spans="1:6" ht="15">
      <c r="A55" s="62"/>
      <c r="B55" s="122">
        <v>800</v>
      </c>
      <c r="C55" s="122"/>
      <c r="D55" s="6" t="s">
        <v>323</v>
      </c>
      <c r="E55" s="63">
        <f>E56+E57</f>
        <v>37391877</v>
      </c>
      <c r="F55" s="64"/>
    </row>
    <row r="56" spans="1:6" ht="15">
      <c r="A56" s="62"/>
      <c r="B56" s="47">
        <v>800</v>
      </c>
      <c r="C56" s="47">
        <v>801</v>
      </c>
      <c r="D56" s="30" t="s">
        <v>324</v>
      </c>
      <c r="E56" s="48">
        <f>18249300+8346400+258000+3152877</f>
        <v>30006577</v>
      </c>
      <c r="F56" s="64"/>
    </row>
    <row r="57" spans="1:6" ht="15">
      <c r="A57" s="62"/>
      <c r="B57" s="47">
        <v>800</v>
      </c>
      <c r="C57" s="47">
        <v>804</v>
      </c>
      <c r="D57" s="30" t="s">
        <v>325</v>
      </c>
      <c r="E57" s="48">
        <f>5990000+1395300</f>
        <v>7385300</v>
      </c>
      <c r="F57" s="64"/>
    </row>
    <row r="58" spans="1:6" ht="15" hidden="1">
      <c r="A58" s="62"/>
      <c r="B58" s="122">
        <v>900</v>
      </c>
      <c r="C58" s="122"/>
      <c r="D58" s="6" t="s">
        <v>326</v>
      </c>
      <c r="E58" s="63"/>
      <c r="F58" s="64"/>
    </row>
    <row r="59" spans="1:6" ht="15" hidden="1">
      <c r="A59" s="62"/>
      <c r="B59" s="47">
        <v>900</v>
      </c>
      <c r="C59" s="47">
        <v>901</v>
      </c>
      <c r="D59" s="30" t="s">
        <v>327</v>
      </c>
      <c r="E59" s="48"/>
      <c r="F59" s="64"/>
    </row>
    <row r="60" spans="1:6" ht="15" hidden="1">
      <c r="A60" s="62"/>
      <c r="B60" s="47">
        <v>900</v>
      </c>
      <c r="C60" s="47">
        <v>902</v>
      </c>
      <c r="D60" s="30" t="s">
        <v>328</v>
      </c>
      <c r="E60" s="48"/>
      <c r="F60" s="64"/>
    </row>
    <row r="61" spans="1:6" ht="15" hidden="1">
      <c r="A61" s="62"/>
      <c r="B61" s="47">
        <v>900</v>
      </c>
      <c r="C61" s="47">
        <v>903</v>
      </c>
      <c r="D61" s="30" t="s">
        <v>329</v>
      </c>
      <c r="E61" s="48"/>
      <c r="F61" s="64"/>
    </row>
    <row r="62" spans="1:6" ht="15" hidden="1">
      <c r="A62" s="62"/>
      <c r="B62" s="47">
        <v>900</v>
      </c>
      <c r="C62" s="47">
        <v>904</v>
      </c>
      <c r="D62" s="30" t="s">
        <v>330</v>
      </c>
      <c r="E62" s="48"/>
      <c r="F62" s="64"/>
    </row>
    <row r="63" spans="1:6" ht="15" hidden="1">
      <c r="A63" s="62"/>
      <c r="B63" s="47">
        <v>900</v>
      </c>
      <c r="C63" s="47">
        <v>905</v>
      </c>
      <c r="D63" s="30" t="s">
        <v>331</v>
      </c>
      <c r="E63" s="48"/>
      <c r="F63" s="64"/>
    </row>
    <row r="64" spans="1:6" ht="30.75" hidden="1">
      <c r="A64" s="62"/>
      <c r="B64" s="47">
        <v>900</v>
      </c>
      <c r="C64" s="47">
        <v>906</v>
      </c>
      <c r="D64" s="30" t="s">
        <v>332</v>
      </c>
      <c r="E64" s="48"/>
      <c r="F64" s="64"/>
    </row>
    <row r="65" spans="1:6" ht="15" hidden="1">
      <c r="A65" s="62"/>
      <c r="B65" s="47">
        <v>900</v>
      </c>
      <c r="C65" s="47">
        <v>909</v>
      </c>
      <c r="D65" s="30" t="s">
        <v>333</v>
      </c>
      <c r="E65" s="48"/>
      <c r="F65" s="64"/>
    </row>
    <row r="66" spans="1:6" ht="15">
      <c r="A66" s="62"/>
      <c r="B66" s="122">
        <v>1000</v>
      </c>
      <c r="C66" s="122"/>
      <c r="D66" s="6" t="s">
        <v>334</v>
      </c>
      <c r="E66" s="63">
        <f>E67+E68+E69+E70+E71</f>
        <v>156151092</v>
      </c>
      <c r="F66" s="64"/>
    </row>
    <row r="67" spans="1:6" ht="15">
      <c r="A67" s="62"/>
      <c r="B67" s="47">
        <v>1000</v>
      </c>
      <c r="C67" s="47">
        <v>1001</v>
      </c>
      <c r="D67" s="30" t="s">
        <v>335</v>
      </c>
      <c r="E67" s="48">
        <v>1195000</v>
      </c>
      <c r="F67" s="64"/>
    </row>
    <row r="68" spans="1:6" ht="15">
      <c r="A68" s="62"/>
      <c r="B68" s="47">
        <v>1000</v>
      </c>
      <c r="C68" s="47">
        <v>1002</v>
      </c>
      <c r="D68" s="30" t="s">
        <v>336</v>
      </c>
      <c r="E68" s="48">
        <f>47017628+15818200-47017628+49922451-15818200+16716600</f>
        <v>66639051</v>
      </c>
      <c r="F68" s="64"/>
    </row>
    <row r="69" spans="1:6" ht="15">
      <c r="A69" s="62"/>
      <c r="B69" s="47">
        <v>1000</v>
      </c>
      <c r="C69" s="47">
        <v>1003</v>
      </c>
      <c r="D69" s="30" t="s">
        <v>337</v>
      </c>
      <c r="E69" s="48">
        <f>109200+1171000+5868000+6829000+8148000+15386000+4600000+7500000+46950+2353200+12000-46950+91430+1714</f>
        <v>52069544</v>
      </c>
      <c r="F69" s="64"/>
    </row>
    <row r="70" spans="1:6" ht="15">
      <c r="A70" s="62"/>
      <c r="B70" s="47">
        <v>1000</v>
      </c>
      <c r="C70" s="47">
        <v>1004</v>
      </c>
      <c r="D70" s="30" t="s">
        <v>338</v>
      </c>
      <c r="E70" s="48">
        <f>89970+1466000+10414289+1184572+308000+4835000+505000+6397000+154000+1714+177500+205000+14000-1714-6397000+9244000+1233000</f>
        <v>29830331</v>
      </c>
      <c r="F70" s="64"/>
    </row>
    <row r="71" spans="1:6" ht="15">
      <c r="A71" s="62"/>
      <c r="B71" s="47">
        <v>1000</v>
      </c>
      <c r="C71" s="47">
        <v>1006</v>
      </c>
      <c r="D71" s="30" t="s">
        <v>339</v>
      </c>
      <c r="E71" s="48">
        <f>90000+223000+15000+5679000-5679000+6089166</f>
        <v>6417166</v>
      </c>
      <c r="F71" s="64"/>
    </row>
    <row r="72" spans="1:6" ht="15">
      <c r="A72" s="62"/>
      <c r="B72" s="122">
        <v>1100</v>
      </c>
      <c r="C72" s="122"/>
      <c r="D72" s="6" t="s">
        <v>340</v>
      </c>
      <c r="E72" s="63">
        <f>SUM(E73:E75)</f>
        <v>74330663</v>
      </c>
      <c r="F72" s="64"/>
    </row>
    <row r="73" spans="1:6" ht="15">
      <c r="A73" s="62"/>
      <c r="B73" s="47">
        <v>1100</v>
      </c>
      <c r="C73" s="47">
        <v>1102</v>
      </c>
      <c r="D73" s="30" t="s">
        <v>341</v>
      </c>
      <c r="E73" s="48">
        <f>72760880+1569783</f>
        <v>74330663</v>
      </c>
      <c r="F73" s="64"/>
    </row>
    <row r="74" spans="1:6" ht="15" hidden="1">
      <c r="A74" s="62"/>
      <c r="B74" s="47">
        <v>1100</v>
      </c>
      <c r="C74" s="47">
        <v>1103</v>
      </c>
      <c r="D74" s="30" t="s">
        <v>342</v>
      </c>
      <c r="E74" s="48"/>
      <c r="F74" s="64"/>
    </row>
    <row r="75" spans="1:6" ht="15" hidden="1">
      <c r="A75" s="62"/>
      <c r="B75" s="47">
        <v>1100</v>
      </c>
      <c r="C75" s="47">
        <v>1105</v>
      </c>
      <c r="D75" s="30" t="s">
        <v>343</v>
      </c>
      <c r="E75" s="48"/>
      <c r="F75" s="64"/>
    </row>
    <row r="76" spans="1:6" ht="15" hidden="1">
      <c r="A76" s="62"/>
      <c r="B76" s="122">
        <v>1200</v>
      </c>
      <c r="C76" s="122"/>
      <c r="D76" s="6" t="s">
        <v>344</v>
      </c>
      <c r="E76" s="63">
        <f>SUM(E77)</f>
        <v>0</v>
      </c>
      <c r="F76" s="64"/>
    </row>
    <row r="77" spans="1:6" ht="15" hidden="1">
      <c r="A77" s="62"/>
      <c r="B77" s="47">
        <v>1200</v>
      </c>
      <c r="C77" s="47">
        <v>1202</v>
      </c>
      <c r="D77" s="30" t="s">
        <v>345</v>
      </c>
      <c r="E77" s="48"/>
      <c r="F77" s="64"/>
    </row>
    <row r="78" spans="1:6" ht="15" hidden="1">
      <c r="A78" s="62"/>
      <c r="B78" s="122">
        <v>1300</v>
      </c>
      <c r="C78" s="122"/>
      <c r="D78" s="6" t="s">
        <v>346</v>
      </c>
      <c r="E78" s="63">
        <f>E79</f>
        <v>10000</v>
      </c>
      <c r="F78" s="64"/>
    </row>
    <row r="79" spans="1:6" ht="30.75" hidden="1">
      <c r="A79" s="62"/>
      <c r="B79" s="47">
        <v>1300</v>
      </c>
      <c r="C79" s="47">
        <v>1301</v>
      </c>
      <c r="D79" s="30" t="s">
        <v>347</v>
      </c>
      <c r="E79" s="48">
        <f>'Приложение №4 Табл.№1'!J342</f>
        <v>10000</v>
      </c>
      <c r="F79" s="64"/>
    </row>
    <row r="80" spans="1:6" ht="15">
      <c r="A80" s="62"/>
      <c r="B80" s="47"/>
      <c r="C80" s="120">
        <v>1200</v>
      </c>
      <c r="D80" s="6" t="s">
        <v>344</v>
      </c>
      <c r="E80" s="63">
        <f>E81</f>
        <v>1647470</v>
      </c>
      <c r="F80" s="64"/>
    </row>
    <row r="81" spans="1:6" ht="21" customHeight="1">
      <c r="A81" s="62"/>
      <c r="B81" s="47"/>
      <c r="C81" s="47">
        <v>1202</v>
      </c>
      <c r="D81" s="30" t="s">
        <v>587</v>
      </c>
      <c r="E81" s="48">
        <v>1647470</v>
      </c>
      <c r="F81" s="64"/>
    </row>
    <row r="82" spans="1:6" ht="45">
      <c r="A82" s="62"/>
      <c r="B82" s="122">
        <v>1400</v>
      </c>
      <c r="C82" s="122"/>
      <c r="D82" s="6" t="s">
        <v>348</v>
      </c>
      <c r="E82" s="63">
        <f>SUM(E83:E85)</f>
        <v>29718000</v>
      </c>
      <c r="F82" s="64"/>
    </row>
    <row r="83" spans="1:6" ht="46.5">
      <c r="A83" s="62"/>
      <c r="B83" s="47">
        <v>1400</v>
      </c>
      <c r="C83" s="47">
        <v>1401</v>
      </c>
      <c r="D83" s="30" t="s">
        <v>349</v>
      </c>
      <c r="E83" s="48">
        <f>6192000+23526000</f>
        <v>29718000</v>
      </c>
      <c r="F83" s="64"/>
    </row>
    <row r="84" spans="1:6" ht="15" hidden="1">
      <c r="A84" s="62"/>
      <c r="B84" s="47">
        <v>1400</v>
      </c>
      <c r="C84" s="47">
        <v>1402</v>
      </c>
      <c r="D84" s="30" t="s">
        <v>350</v>
      </c>
      <c r="E84" s="48"/>
      <c r="F84" s="64"/>
    </row>
    <row r="85" spans="1:6" ht="15" hidden="1">
      <c r="A85" s="62"/>
      <c r="B85" s="47">
        <v>1400</v>
      </c>
      <c r="C85" s="47">
        <v>1403</v>
      </c>
      <c r="D85" s="30" t="s">
        <v>351</v>
      </c>
      <c r="E85" s="48"/>
      <c r="F85" s="64"/>
    </row>
    <row r="86" spans="1:6" ht="409.5" customHeight="1" hidden="1">
      <c r="A86" s="57"/>
      <c r="B86" s="13"/>
      <c r="C86" s="13"/>
      <c r="D86" s="30" t="s">
        <v>372</v>
      </c>
      <c r="E86" s="49"/>
      <c r="F86" s="58"/>
    </row>
    <row r="87" spans="1:6" ht="15" customHeight="1">
      <c r="A87" s="57"/>
      <c r="B87" s="61"/>
      <c r="C87" s="121" t="s">
        <v>149</v>
      </c>
      <c r="D87" s="121"/>
      <c r="E87" s="63">
        <f>E82+E72+E66+E55+E47+E40+E28+E23+E20+E10+E80</f>
        <v>566275119</v>
      </c>
      <c r="F87" s="58"/>
    </row>
  </sheetData>
  <sheetProtection/>
  <mergeCells count="21">
    <mergeCell ref="D5:E5"/>
    <mergeCell ref="C7:E7"/>
    <mergeCell ref="D1:E1"/>
    <mergeCell ref="D2:E2"/>
    <mergeCell ref="D3:E3"/>
    <mergeCell ref="D4:E4"/>
    <mergeCell ref="B58:C58"/>
    <mergeCell ref="B23:C23"/>
    <mergeCell ref="B28:C28"/>
    <mergeCell ref="B40:C40"/>
    <mergeCell ref="B44:C44"/>
    <mergeCell ref="B10:C10"/>
    <mergeCell ref="B47:C47"/>
    <mergeCell ref="B20:C20"/>
    <mergeCell ref="B55:C55"/>
    <mergeCell ref="C87:D87"/>
    <mergeCell ref="B72:C72"/>
    <mergeCell ref="B76:C76"/>
    <mergeCell ref="B78:C78"/>
    <mergeCell ref="B82:C82"/>
    <mergeCell ref="B66:C6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5.57421875" style="21" customWidth="1"/>
    <col min="11" max="11" width="15.710937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38" t="s">
        <v>472</v>
      </c>
      <c r="I1" s="138"/>
      <c r="J1" s="13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39" t="s">
        <v>478</v>
      </c>
      <c r="I2" s="139"/>
      <c r="J2" s="13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38"/>
      <c r="I3" s="138"/>
      <c r="J3" s="13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4" t="s">
        <v>162</v>
      </c>
      <c r="C5" s="124"/>
      <c r="D5" s="124"/>
      <c r="E5" s="124"/>
      <c r="F5" s="124"/>
      <c r="G5" s="124"/>
      <c r="H5" s="124"/>
      <c r="I5" s="124"/>
      <c r="J5" s="124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24" t="s">
        <v>477</v>
      </c>
      <c r="H7" s="124"/>
      <c r="I7" s="124"/>
      <c r="J7" s="124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536</v>
      </c>
      <c r="K12" s="46"/>
    </row>
    <row r="13" spans="1:11" ht="52.5" customHeight="1">
      <c r="A13" s="15"/>
      <c r="B13" s="135" t="s">
        <v>145</v>
      </c>
      <c r="C13" s="135"/>
      <c r="D13" s="135"/>
      <c r="E13" s="135"/>
      <c r="F13" s="136"/>
      <c r="G13" s="6" t="s">
        <v>479</v>
      </c>
      <c r="H13" s="7" t="s">
        <v>144</v>
      </c>
      <c r="I13" s="8" t="s">
        <v>0</v>
      </c>
      <c r="J13" s="9">
        <f>J14+J68</f>
        <v>215835529</v>
      </c>
      <c r="K13" s="53"/>
    </row>
    <row r="14" spans="1:11" ht="45.75" customHeight="1">
      <c r="A14" s="15"/>
      <c r="B14" s="126" t="s">
        <v>143</v>
      </c>
      <c r="C14" s="126"/>
      <c r="D14" s="126"/>
      <c r="E14" s="126"/>
      <c r="F14" s="127"/>
      <c r="G14" s="68" t="s">
        <v>480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352</v>
      </c>
      <c r="I17" s="11"/>
      <c r="J17" s="4">
        <f>J18</f>
        <v>68710</v>
      </c>
      <c r="K17" s="53" t="s">
        <v>552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100" t="s">
        <v>276</v>
      </c>
      <c r="I19" s="14"/>
      <c r="J19" s="4">
        <f>J20+J21</f>
        <v>26075200</v>
      </c>
      <c r="K19" s="53" t="s">
        <v>553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3" t="s">
        <v>554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554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563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37.5" customHeight="1">
      <c r="A37" s="15"/>
      <c r="B37" s="130" t="s">
        <v>141</v>
      </c>
      <c r="C37" s="130"/>
      <c r="D37" s="130"/>
      <c r="E37" s="130"/>
      <c r="F37" s="131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3" t="s">
        <v>552</v>
      </c>
    </row>
    <row r="38" spans="1:11" ht="36" customHeight="1">
      <c r="A38" s="15"/>
      <c r="B38" s="128">
        <v>500</v>
      </c>
      <c r="C38" s="128"/>
      <c r="D38" s="128"/>
      <c r="E38" s="128"/>
      <c r="F38" s="129"/>
      <c r="G38" s="30" t="s">
        <v>4</v>
      </c>
      <c r="H38" s="13" t="s">
        <v>0</v>
      </c>
      <c r="I38" s="14">
        <v>600</v>
      </c>
      <c r="J38" s="4">
        <v>1015745</v>
      </c>
      <c r="K38" s="53"/>
    </row>
    <row r="39" spans="1:11" ht="48" customHeight="1">
      <c r="A39" s="15"/>
      <c r="B39" s="130" t="s">
        <v>139</v>
      </c>
      <c r="C39" s="130"/>
      <c r="D39" s="130"/>
      <c r="E39" s="130"/>
      <c r="F39" s="131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3" t="s">
        <v>552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353</v>
      </c>
      <c r="H40" s="13"/>
      <c r="I40" s="14">
        <v>200</v>
      </c>
      <c r="J40" s="4">
        <v>3137568</v>
      </c>
      <c r="K40" s="53"/>
    </row>
    <row r="41" spans="1:11" ht="17.25" customHeight="1">
      <c r="A41" s="15"/>
      <c r="B41" s="128">
        <v>500</v>
      </c>
      <c r="C41" s="128"/>
      <c r="D41" s="128"/>
      <c r="E41" s="128"/>
      <c r="F41" s="129"/>
      <c r="G41" s="30" t="s">
        <v>5</v>
      </c>
      <c r="H41" s="13" t="s">
        <v>0</v>
      </c>
      <c r="I41" s="14">
        <v>300</v>
      </c>
      <c r="J41" s="4">
        <v>6695800</v>
      </c>
      <c r="K41" s="53"/>
    </row>
    <row r="42" spans="1:11" ht="30.75" hidden="1">
      <c r="A42" s="15"/>
      <c r="B42" s="130" t="s">
        <v>137</v>
      </c>
      <c r="C42" s="130"/>
      <c r="D42" s="130"/>
      <c r="E42" s="130"/>
      <c r="F42" s="131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3"/>
    </row>
    <row r="43" spans="1:11" ht="34.5" customHeight="1" hidden="1">
      <c r="A43" s="15"/>
      <c r="B43" s="128">
        <v>500</v>
      </c>
      <c r="C43" s="128"/>
      <c r="D43" s="128"/>
      <c r="E43" s="128"/>
      <c r="F43" s="129"/>
      <c r="G43" s="30" t="s">
        <v>4</v>
      </c>
      <c r="H43" s="13" t="s">
        <v>0</v>
      </c>
      <c r="I43" s="14">
        <v>600</v>
      </c>
      <c r="J43" s="4">
        <v>1613000</v>
      </c>
      <c r="K43" s="53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398</v>
      </c>
      <c r="H44" s="20" t="s">
        <v>411</v>
      </c>
      <c r="I44" s="14"/>
      <c r="J44" s="4">
        <f>J45</f>
        <v>1651000</v>
      </c>
      <c r="K44" s="53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3"/>
    </row>
    <row r="46" spans="1:11" ht="66" customHeight="1">
      <c r="A46" s="15"/>
      <c r="B46" s="130" t="s">
        <v>135</v>
      </c>
      <c r="C46" s="130"/>
      <c r="D46" s="130"/>
      <c r="E46" s="130"/>
      <c r="F46" s="131"/>
      <c r="G46" s="30" t="s">
        <v>388</v>
      </c>
      <c r="H46" s="13" t="s">
        <v>134</v>
      </c>
      <c r="I46" s="14" t="s">
        <v>0</v>
      </c>
      <c r="J46" s="4">
        <f>J47</f>
        <v>14123840</v>
      </c>
      <c r="K46" s="53" t="s">
        <v>554</v>
      </c>
    </row>
    <row r="47" spans="1:11" ht="32.25" customHeight="1">
      <c r="A47" s="15"/>
      <c r="B47" s="128">
        <v>500</v>
      </c>
      <c r="C47" s="128"/>
      <c r="D47" s="128"/>
      <c r="E47" s="128"/>
      <c r="F47" s="129"/>
      <c r="G47" s="30" t="s">
        <v>4</v>
      </c>
      <c r="H47" s="13" t="s">
        <v>0</v>
      </c>
      <c r="I47" s="14">
        <v>600</v>
      </c>
      <c r="J47" s="4">
        <v>14123840</v>
      </c>
      <c r="K47" s="53"/>
    </row>
    <row r="48" spans="1:11" ht="21.75" customHeight="1">
      <c r="A48" s="15"/>
      <c r="B48" s="130" t="s">
        <v>133</v>
      </c>
      <c r="C48" s="130"/>
      <c r="D48" s="130"/>
      <c r="E48" s="130"/>
      <c r="F48" s="131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3" t="s">
        <v>552</v>
      </c>
    </row>
    <row r="49" spans="1:11" ht="30.75">
      <c r="A49" s="15"/>
      <c r="B49" s="33"/>
      <c r="C49" s="33"/>
      <c r="D49" s="33"/>
      <c r="E49" s="33"/>
      <c r="F49" s="34"/>
      <c r="G49" s="30" t="s">
        <v>353</v>
      </c>
      <c r="H49" s="13"/>
      <c r="I49" s="14">
        <v>200</v>
      </c>
      <c r="J49" s="4">
        <v>27454</v>
      </c>
      <c r="K49" s="53"/>
    </row>
    <row r="50" spans="1:11" ht="18" customHeight="1">
      <c r="A50" s="15"/>
      <c r="B50" s="128">
        <v>500</v>
      </c>
      <c r="C50" s="128"/>
      <c r="D50" s="128"/>
      <c r="E50" s="128"/>
      <c r="F50" s="129"/>
      <c r="G50" s="30" t="s">
        <v>5</v>
      </c>
      <c r="H50" s="13" t="s">
        <v>0</v>
      </c>
      <c r="I50" s="14">
        <v>300</v>
      </c>
      <c r="J50" s="4">
        <v>399696</v>
      </c>
      <c r="K50" s="53"/>
    </row>
    <row r="51" spans="1:11" ht="61.5">
      <c r="A51" s="15"/>
      <c r="B51" s="130" t="s">
        <v>131</v>
      </c>
      <c r="C51" s="130"/>
      <c r="D51" s="130"/>
      <c r="E51" s="130"/>
      <c r="F51" s="131"/>
      <c r="G51" s="30" t="s">
        <v>385</v>
      </c>
      <c r="H51" s="13" t="s">
        <v>130</v>
      </c>
      <c r="I51" s="14" t="s">
        <v>0</v>
      </c>
      <c r="J51" s="4">
        <f>J52</f>
        <v>422597</v>
      </c>
      <c r="K51" s="53" t="s">
        <v>555</v>
      </c>
    </row>
    <row r="52" spans="1:11" ht="39" customHeight="1">
      <c r="A52" s="15"/>
      <c r="B52" s="128">
        <v>500</v>
      </c>
      <c r="C52" s="128"/>
      <c r="D52" s="128"/>
      <c r="E52" s="128"/>
      <c r="F52" s="129"/>
      <c r="G52" s="30" t="s">
        <v>4</v>
      </c>
      <c r="H52" s="13" t="s">
        <v>0</v>
      </c>
      <c r="I52" s="14">
        <v>600</v>
      </c>
      <c r="J52" s="4">
        <v>422597</v>
      </c>
      <c r="K52" s="53"/>
    </row>
    <row r="53" spans="1:11" ht="30.75">
      <c r="A53" s="15"/>
      <c r="B53" s="130" t="s">
        <v>129</v>
      </c>
      <c r="C53" s="130"/>
      <c r="D53" s="130"/>
      <c r="E53" s="130"/>
      <c r="F53" s="131"/>
      <c r="G53" s="30" t="s">
        <v>386</v>
      </c>
      <c r="H53" s="13" t="s">
        <v>128</v>
      </c>
      <c r="I53" s="14" t="s">
        <v>0</v>
      </c>
      <c r="J53" s="4">
        <f>J54</f>
        <v>79596000</v>
      </c>
      <c r="K53" s="53" t="s">
        <v>554</v>
      </c>
    </row>
    <row r="54" spans="1:11" ht="35.25" customHeight="1">
      <c r="A54" s="15"/>
      <c r="B54" s="128">
        <v>500</v>
      </c>
      <c r="C54" s="128"/>
      <c r="D54" s="128"/>
      <c r="E54" s="128"/>
      <c r="F54" s="129"/>
      <c r="G54" s="30" t="s">
        <v>4</v>
      </c>
      <c r="H54" s="13" t="s">
        <v>0</v>
      </c>
      <c r="I54" s="14">
        <v>600</v>
      </c>
      <c r="J54" s="4">
        <v>79596000</v>
      </c>
      <c r="K54" s="53"/>
    </row>
    <row r="55" spans="1:11" ht="30.75">
      <c r="A55" s="15"/>
      <c r="B55" s="130" t="s">
        <v>127</v>
      </c>
      <c r="C55" s="130"/>
      <c r="D55" s="130"/>
      <c r="E55" s="130"/>
      <c r="F55" s="131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3" t="s">
        <v>554</v>
      </c>
    </row>
    <row r="56" spans="1:11" ht="34.5" customHeight="1">
      <c r="A56" s="15"/>
      <c r="B56" s="128">
        <v>500</v>
      </c>
      <c r="C56" s="128"/>
      <c r="D56" s="128"/>
      <c r="E56" s="128"/>
      <c r="F56" s="129"/>
      <c r="G56" s="30" t="s">
        <v>4</v>
      </c>
      <c r="H56" s="13" t="s">
        <v>0</v>
      </c>
      <c r="I56" s="14">
        <v>600</v>
      </c>
      <c r="J56" s="4">
        <v>3652970</v>
      </c>
      <c r="K56" s="53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399</v>
      </c>
      <c r="H57" s="20" t="s">
        <v>412</v>
      </c>
      <c r="I57" s="14"/>
      <c r="J57" s="4">
        <f>J58</f>
        <v>1948317</v>
      </c>
      <c r="K57" s="53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3"/>
    </row>
    <row r="59" spans="1:11" ht="30.75">
      <c r="A59" s="15"/>
      <c r="B59" s="130" t="s">
        <v>125</v>
      </c>
      <c r="C59" s="130"/>
      <c r="D59" s="130"/>
      <c r="E59" s="130"/>
      <c r="F59" s="131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3" t="s">
        <v>553</v>
      </c>
    </row>
    <row r="60" spans="1:11" ht="30.75">
      <c r="A60" s="15"/>
      <c r="B60" s="128">
        <v>500</v>
      </c>
      <c r="C60" s="128"/>
      <c r="D60" s="128"/>
      <c r="E60" s="128"/>
      <c r="F60" s="129"/>
      <c r="G60" s="30" t="s">
        <v>4</v>
      </c>
      <c r="H60" s="13" t="s">
        <v>0</v>
      </c>
      <c r="I60" s="14">
        <v>600</v>
      </c>
      <c r="J60" s="4">
        <v>18121000</v>
      </c>
      <c r="K60" s="53"/>
    </row>
    <row r="61" spans="1:11" ht="30.75" hidden="1">
      <c r="A61" s="15"/>
      <c r="B61" s="130" t="s">
        <v>123</v>
      </c>
      <c r="C61" s="130"/>
      <c r="D61" s="130"/>
      <c r="E61" s="130"/>
      <c r="F61" s="131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3"/>
    </row>
    <row r="62" spans="1:11" ht="30" customHeight="1" hidden="1">
      <c r="A62" s="15"/>
      <c r="B62" s="128">
        <v>500</v>
      </c>
      <c r="C62" s="128"/>
      <c r="D62" s="128"/>
      <c r="E62" s="128"/>
      <c r="F62" s="129"/>
      <c r="G62" s="30" t="s">
        <v>4</v>
      </c>
      <c r="H62" s="13" t="s">
        <v>0</v>
      </c>
      <c r="I62" s="14">
        <v>600</v>
      </c>
      <c r="J62" s="4">
        <v>7304000</v>
      </c>
      <c r="K62" s="53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9"/>
      <c r="I63" s="8"/>
      <c r="J63" s="9"/>
      <c r="K63" s="53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3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455</v>
      </c>
      <c r="H66" s="40" t="s">
        <v>456</v>
      </c>
      <c r="I66" s="14"/>
      <c r="J66" s="4">
        <f>J67</f>
        <v>101432</v>
      </c>
      <c r="K66" s="53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3"/>
    </row>
    <row r="68" spans="1:11" ht="48" customHeight="1">
      <c r="A68" s="15"/>
      <c r="B68" s="33"/>
      <c r="C68" s="33"/>
      <c r="D68" s="33"/>
      <c r="E68" s="33"/>
      <c r="F68" s="34"/>
      <c r="G68" s="6" t="s">
        <v>389</v>
      </c>
      <c r="H68" s="40" t="s">
        <v>546</v>
      </c>
      <c r="I68" s="8"/>
      <c r="J68" s="9">
        <f>J69</f>
        <v>367849</v>
      </c>
      <c r="K68" s="53"/>
    </row>
    <row r="69" spans="1:11" ht="48.75" customHeight="1">
      <c r="A69" s="15"/>
      <c r="B69" s="33"/>
      <c r="C69" s="33"/>
      <c r="D69" s="33"/>
      <c r="E69" s="33"/>
      <c r="F69" s="34"/>
      <c r="G69" s="30" t="s">
        <v>390</v>
      </c>
      <c r="H69" s="40" t="s">
        <v>547</v>
      </c>
      <c r="I69" s="14"/>
      <c r="J69" s="4">
        <f>J70</f>
        <v>367849</v>
      </c>
      <c r="K69" s="53" t="s">
        <v>556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3"/>
    </row>
    <row r="71" spans="1:11" ht="53.25" customHeight="1">
      <c r="A71" s="15"/>
      <c r="B71" s="33"/>
      <c r="C71" s="33"/>
      <c r="D71" s="33"/>
      <c r="E71" s="33"/>
      <c r="F71" s="34"/>
      <c r="G71" s="6" t="s">
        <v>481</v>
      </c>
      <c r="H71" s="13" t="s">
        <v>120</v>
      </c>
      <c r="I71" s="14" t="s">
        <v>0</v>
      </c>
      <c r="J71" s="9">
        <f>J72+J118+J129</f>
        <v>85470170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482</v>
      </c>
      <c r="H72" s="13" t="s">
        <v>119</v>
      </c>
      <c r="I72" s="14"/>
      <c r="J72" s="4">
        <f>J73+J75+J78++J81+J84+J86+J89+J92+J94+J96+J99+J102+J105+J108+J111+J115</f>
        <v>54459903</v>
      </c>
      <c r="K72" s="53"/>
    </row>
    <row r="73" spans="1:11" ht="61.5">
      <c r="A73" s="15"/>
      <c r="B73" s="137" t="s">
        <v>121</v>
      </c>
      <c r="C73" s="137"/>
      <c r="D73" s="137"/>
      <c r="E73" s="137"/>
      <c r="F73" s="132"/>
      <c r="G73" s="30" t="s">
        <v>375</v>
      </c>
      <c r="H73" s="20" t="s">
        <v>380</v>
      </c>
      <c r="I73" s="14"/>
      <c r="J73" s="4">
        <f>J74</f>
        <v>0</v>
      </c>
      <c r="K73" s="53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3"/>
    </row>
    <row r="75" spans="1:11" ht="51" customHeight="1">
      <c r="A75" s="15"/>
      <c r="B75" s="25"/>
      <c r="C75" s="25"/>
      <c r="D75" s="25"/>
      <c r="E75" s="25"/>
      <c r="F75" s="26"/>
      <c r="G75" s="116" t="s">
        <v>542</v>
      </c>
      <c r="H75" s="118" t="s">
        <v>543</v>
      </c>
      <c r="I75" s="14"/>
      <c r="J75" s="4">
        <f>J76+J77</f>
        <v>33300</v>
      </c>
      <c r="K75" s="53" t="s">
        <v>557</v>
      </c>
    </row>
    <row r="76" spans="1:11" ht="35.25" customHeight="1">
      <c r="A76" s="15"/>
      <c r="B76" s="25"/>
      <c r="C76" s="25"/>
      <c r="D76" s="25"/>
      <c r="E76" s="25"/>
      <c r="F76" s="26"/>
      <c r="G76" s="117" t="s">
        <v>353</v>
      </c>
      <c r="H76" s="66"/>
      <c r="I76" s="14">
        <v>200</v>
      </c>
      <c r="J76" s="4">
        <v>300</v>
      </c>
      <c r="K76" s="53"/>
    </row>
    <row r="77" spans="1:11" ht="23.25" customHeight="1">
      <c r="A77" s="15"/>
      <c r="B77" s="25"/>
      <c r="C77" s="25"/>
      <c r="D77" s="25"/>
      <c r="E77" s="25"/>
      <c r="F77" s="26"/>
      <c r="G77" s="117" t="s">
        <v>5</v>
      </c>
      <c r="H77" s="66"/>
      <c r="I77" s="14">
        <v>300</v>
      </c>
      <c r="J77" s="4">
        <v>33000</v>
      </c>
      <c r="K77" s="53"/>
    </row>
    <row r="78" spans="1:11" ht="77.25" customHeight="1">
      <c r="A78" s="15"/>
      <c r="B78" s="25"/>
      <c r="C78" s="25"/>
      <c r="D78" s="25"/>
      <c r="E78" s="25"/>
      <c r="F78" s="26"/>
      <c r="G78" s="41" t="s">
        <v>387</v>
      </c>
      <c r="H78" s="66" t="s">
        <v>117</v>
      </c>
      <c r="I78" s="14" t="s">
        <v>0</v>
      </c>
      <c r="J78" s="4">
        <f>J80+J79</f>
        <v>1030000</v>
      </c>
      <c r="K78" s="53" t="s">
        <v>557</v>
      </c>
    </row>
    <row r="79" spans="1:11" ht="30.75">
      <c r="A79" s="15"/>
      <c r="B79" s="25"/>
      <c r="C79" s="25"/>
      <c r="D79" s="25"/>
      <c r="E79" s="25"/>
      <c r="F79" s="26"/>
      <c r="G79" s="39" t="s">
        <v>353</v>
      </c>
      <c r="H79" s="13"/>
      <c r="I79" s="14">
        <v>200</v>
      </c>
      <c r="J79" s="4">
        <v>15500</v>
      </c>
      <c r="K79" s="53"/>
    </row>
    <row r="80" spans="1:11" ht="18" customHeight="1">
      <c r="A80" s="15"/>
      <c r="B80" s="140" t="s">
        <v>118</v>
      </c>
      <c r="C80" s="140"/>
      <c r="D80" s="140"/>
      <c r="E80" s="140"/>
      <c r="F80" s="141"/>
      <c r="G80" s="30" t="s">
        <v>5</v>
      </c>
      <c r="H80" s="13" t="s">
        <v>0</v>
      </c>
      <c r="I80" s="14">
        <v>300</v>
      </c>
      <c r="J80" s="4">
        <v>1014500</v>
      </c>
      <c r="K80" s="53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3" t="s">
        <v>557</v>
      </c>
    </row>
    <row r="82" spans="1:11" ht="35.25" customHeight="1">
      <c r="A82" s="15"/>
      <c r="B82" s="128">
        <v>500</v>
      </c>
      <c r="C82" s="128"/>
      <c r="D82" s="128"/>
      <c r="E82" s="128"/>
      <c r="F82" s="129"/>
      <c r="G82" s="30" t="s">
        <v>353</v>
      </c>
      <c r="H82" s="13"/>
      <c r="I82" s="14">
        <v>200</v>
      </c>
      <c r="J82" s="4">
        <v>410000</v>
      </c>
      <c r="K82" s="53"/>
    </row>
    <row r="83" spans="1:11" ht="15.75" customHeight="1">
      <c r="A83" s="15"/>
      <c r="B83" s="130" t="s">
        <v>116</v>
      </c>
      <c r="C83" s="130"/>
      <c r="D83" s="130"/>
      <c r="E83" s="130"/>
      <c r="F83" s="131"/>
      <c r="G83" s="30" t="s">
        <v>5</v>
      </c>
      <c r="H83" s="13" t="s">
        <v>0</v>
      </c>
      <c r="I83" s="14">
        <v>300</v>
      </c>
      <c r="J83" s="4">
        <v>7629000</v>
      </c>
      <c r="K83" s="53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3" t="s">
        <v>552</v>
      </c>
    </row>
    <row r="85" spans="1:11" ht="13.5" customHeight="1">
      <c r="A85" s="15"/>
      <c r="B85" s="128">
        <v>500</v>
      </c>
      <c r="C85" s="128"/>
      <c r="D85" s="128"/>
      <c r="E85" s="128"/>
      <c r="F85" s="129"/>
      <c r="G85" s="30" t="s">
        <v>5</v>
      </c>
      <c r="H85" s="13" t="s">
        <v>0</v>
      </c>
      <c r="I85" s="14">
        <v>300</v>
      </c>
      <c r="J85" s="4">
        <v>265000</v>
      </c>
      <c r="K85" s="53"/>
    </row>
    <row r="86" spans="1:11" ht="63.75" customHeight="1">
      <c r="A86" s="15"/>
      <c r="B86" s="130" t="s">
        <v>114</v>
      </c>
      <c r="C86" s="130"/>
      <c r="D86" s="130"/>
      <c r="E86" s="130"/>
      <c r="F86" s="131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3" t="s">
        <v>557</v>
      </c>
    </row>
    <row r="87" spans="1:11" ht="30" customHeight="1">
      <c r="A87" s="15"/>
      <c r="B87" s="128">
        <v>500</v>
      </c>
      <c r="C87" s="128"/>
      <c r="D87" s="128"/>
      <c r="E87" s="128"/>
      <c r="F87" s="129"/>
      <c r="G87" s="30" t="s">
        <v>353</v>
      </c>
      <c r="H87" s="13"/>
      <c r="I87" s="14">
        <v>200</v>
      </c>
      <c r="J87" s="4">
        <v>41000</v>
      </c>
      <c r="K87" s="53"/>
    </row>
    <row r="88" spans="1:11" ht="21.75" customHeight="1">
      <c r="A88" s="15"/>
      <c r="B88" s="130" t="s">
        <v>112</v>
      </c>
      <c r="C88" s="130"/>
      <c r="D88" s="130"/>
      <c r="E88" s="130"/>
      <c r="F88" s="131"/>
      <c r="G88" s="30" t="s">
        <v>5</v>
      </c>
      <c r="H88" s="13" t="s">
        <v>0</v>
      </c>
      <c r="I88" s="14">
        <v>300</v>
      </c>
      <c r="J88" s="4">
        <v>3408000</v>
      </c>
      <c r="K88" s="53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3" t="s">
        <v>557</v>
      </c>
    </row>
    <row r="90" spans="1:11" ht="32.25" customHeight="1">
      <c r="A90" s="15"/>
      <c r="B90" s="128">
        <v>500</v>
      </c>
      <c r="C90" s="128"/>
      <c r="D90" s="128"/>
      <c r="E90" s="128"/>
      <c r="F90" s="129"/>
      <c r="G90" s="30" t="s">
        <v>353</v>
      </c>
      <c r="H90" s="13"/>
      <c r="I90" s="14">
        <v>200</v>
      </c>
      <c r="J90" s="4">
        <v>11800</v>
      </c>
      <c r="K90" s="53"/>
    </row>
    <row r="91" spans="1:11" ht="16.5" customHeight="1">
      <c r="A91" s="15"/>
      <c r="B91" s="130" t="s">
        <v>110</v>
      </c>
      <c r="C91" s="130"/>
      <c r="D91" s="130"/>
      <c r="E91" s="130"/>
      <c r="F91" s="131"/>
      <c r="G91" s="30" t="s">
        <v>5</v>
      </c>
      <c r="H91" s="13" t="s">
        <v>0</v>
      </c>
      <c r="I91" s="14">
        <v>300</v>
      </c>
      <c r="J91" s="4">
        <v>289200</v>
      </c>
      <c r="K91" s="53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3" t="s">
        <v>558</v>
      </c>
    </row>
    <row r="93" spans="1:11" ht="21" customHeight="1">
      <c r="A93" s="15"/>
      <c r="B93" s="128">
        <v>500</v>
      </c>
      <c r="C93" s="128"/>
      <c r="D93" s="128"/>
      <c r="E93" s="128"/>
      <c r="F93" s="129"/>
      <c r="G93" s="30" t="s">
        <v>5</v>
      </c>
      <c r="H93" s="20"/>
      <c r="I93" s="14">
        <v>300</v>
      </c>
      <c r="J93" s="4">
        <v>900000</v>
      </c>
      <c r="K93" s="53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3" t="s">
        <v>557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4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3" t="s">
        <v>557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353</v>
      </c>
      <c r="H97" s="13"/>
      <c r="I97" s="14">
        <v>200</v>
      </c>
      <c r="J97" s="4">
        <v>94000</v>
      </c>
      <c r="K97" s="54"/>
    </row>
    <row r="98" spans="1:11" ht="18" customHeight="1">
      <c r="A98" s="15"/>
      <c r="B98" s="130" t="s">
        <v>108</v>
      </c>
      <c r="C98" s="130"/>
      <c r="D98" s="130"/>
      <c r="E98" s="130"/>
      <c r="F98" s="131"/>
      <c r="G98" s="30" t="s">
        <v>5</v>
      </c>
      <c r="H98" s="13" t="s">
        <v>0</v>
      </c>
      <c r="I98" s="14">
        <v>300</v>
      </c>
      <c r="J98" s="4">
        <v>5319000</v>
      </c>
      <c r="K98" s="53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3" t="s">
        <v>557</v>
      </c>
    </row>
    <row r="100" spans="1:11" ht="36" customHeight="1">
      <c r="A100" s="15"/>
      <c r="B100" s="128">
        <v>500</v>
      </c>
      <c r="C100" s="128"/>
      <c r="D100" s="128"/>
      <c r="E100" s="128"/>
      <c r="F100" s="129"/>
      <c r="G100" s="30" t="s">
        <v>353</v>
      </c>
      <c r="H100" s="13"/>
      <c r="I100" s="14">
        <v>200</v>
      </c>
      <c r="J100" s="4">
        <v>138000</v>
      </c>
      <c r="K100" s="53"/>
    </row>
    <row r="101" spans="1:11" ht="15">
      <c r="A101" s="15"/>
      <c r="B101" s="130" t="s">
        <v>106</v>
      </c>
      <c r="C101" s="130"/>
      <c r="D101" s="130"/>
      <c r="E101" s="130"/>
      <c r="F101" s="131"/>
      <c r="G101" s="30" t="s">
        <v>5</v>
      </c>
      <c r="H101" s="13" t="s">
        <v>0</v>
      </c>
      <c r="I101" s="14">
        <v>300</v>
      </c>
      <c r="J101" s="4">
        <v>7082000</v>
      </c>
      <c r="K101" s="53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3" t="s">
        <v>552</v>
      </c>
    </row>
    <row r="103" spans="1:11" ht="36" customHeight="1">
      <c r="A103" s="15"/>
      <c r="B103" s="128">
        <v>500</v>
      </c>
      <c r="C103" s="128"/>
      <c r="D103" s="128"/>
      <c r="E103" s="128"/>
      <c r="F103" s="129"/>
      <c r="G103" s="30" t="s">
        <v>353</v>
      </c>
      <c r="H103" s="13"/>
      <c r="I103" s="14">
        <v>200</v>
      </c>
      <c r="J103" s="4">
        <v>92000</v>
      </c>
      <c r="K103" s="53"/>
    </row>
    <row r="104" spans="1:11" ht="19.5" customHeight="1">
      <c r="A104" s="15"/>
      <c r="B104" s="130" t="s">
        <v>104</v>
      </c>
      <c r="C104" s="130"/>
      <c r="D104" s="130"/>
      <c r="E104" s="130"/>
      <c r="F104" s="131"/>
      <c r="G104" s="30" t="s">
        <v>5</v>
      </c>
      <c r="H104" s="13" t="s">
        <v>0</v>
      </c>
      <c r="I104" s="14">
        <v>300</v>
      </c>
      <c r="J104" s="4">
        <v>2721000</v>
      </c>
      <c r="K104" s="53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3" t="s">
        <v>557</v>
      </c>
    </row>
    <row r="106" spans="1:11" ht="18.75" customHeight="1">
      <c r="A106" s="15"/>
      <c r="B106" s="128">
        <v>500</v>
      </c>
      <c r="C106" s="128"/>
      <c r="D106" s="128"/>
      <c r="E106" s="128"/>
      <c r="F106" s="129"/>
      <c r="G106" s="30" t="s">
        <v>353</v>
      </c>
      <c r="H106" s="13"/>
      <c r="I106" s="14">
        <v>200</v>
      </c>
      <c r="J106" s="4">
        <v>379000</v>
      </c>
      <c r="K106" s="53"/>
    </row>
    <row r="107" spans="1:11" ht="18.75" customHeight="1">
      <c r="A107" s="15"/>
      <c r="B107" s="130" t="s">
        <v>102</v>
      </c>
      <c r="C107" s="130"/>
      <c r="D107" s="130"/>
      <c r="E107" s="130"/>
      <c r="F107" s="131"/>
      <c r="G107" s="30" t="s">
        <v>5</v>
      </c>
      <c r="H107" s="13" t="s">
        <v>0</v>
      </c>
      <c r="I107" s="14">
        <v>300</v>
      </c>
      <c r="J107" s="4">
        <v>12276000</v>
      </c>
      <c r="K107" s="53"/>
    </row>
    <row r="108" spans="1:11" ht="14.25" customHeight="1">
      <c r="A108" s="15"/>
      <c r="B108" s="130" t="s">
        <v>100</v>
      </c>
      <c r="C108" s="130"/>
      <c r="D108" s="130"/>
      <c r="E108" s="130"/>
      <c r="F108" s="131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3" t="s">
        <v>557</v>
      </c>
    </row>
    <row r="109" spans="1:11" ht="33" customHeight="1">
      <c r="A109" s="15"/>
      <c r="B109" s="128">
        <v>500</v>
      </c>
      <c r="C109" s="128"/>
      <c r="D109" s="128"/>
      <c r="E109" s="128"/>
      <c r="F109" s="129"/>
      <c r="G109" s="30" t="s">
        <v>353</v>
      </c>
      <c r="H109" s="13"/>
      <c r="I109" s="14">
        <v>200</v>
      </c>
      <c r="J109" s="4">
        <v>59000</v>
      </c>
      <c r="K109" s="53"/>
    </row>
    <row r="110" spans="1:11" ht="15.75" customHeight="1">
      <c r="A110" s="15"/>
      <c r="B110" s="130" t="s">
        <v>99</v>
      </c>
      <c r="C110" s="130"/>
      <c r="D110" s="130"/>
      <c r="E110" s="130"/>
      <c r="F110" s="131"/>
      <c r="G110" s="30" t="s">
        <v>5</v>
      </c>
      <c r="H110" s="13" t="s">
        <v>0</v>
      </c>
      <c r="I110" s="14">
        <v>300</v>
      </c>
      <c r="J110" s="4">
        <v>3561000</v>
      </c>
      <c r="K110" s="53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3" t="s">
        <v>557</v>
      </c>
    </row>
    <row r="112" spans="1:11" ht="19.5" customHeight="1">
      <c r="A112" s="15"/>
      <c r="B112" s="128">
        <v>500</v>
      </c>
      <c r="C112" s="128"/>
      <c r="D112" s="128"/>
      <c r="E112" s="128"/>
      <c r="F112" s="129"/>
      <c r="G112" s="30" t="s">
        <v>5</v>
      </c>
      <c r="H112" s="13" t="s">
        <v>0</v>
      </c>
      <c r="I112" s="14">
        <v>300</v>
      </c>
      <c r="J112" s="4">
        <v>2076603</v>
      </c>
      <c r="K112" s="53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3" t="s">
        <v>557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353</v>
      </c>
      <c r="H116" s="13"/>
      <c r="I116" s="14">
        <v>200</v>
      </c>
      <c r="J116" s="4">
        <v>62000</v>
      </c>
      <c r="K116" s="53"/>
    </row>
    <row r="117" spans="1:11" ht="20.25" customHeight="1">
      <c r="A117" s="15"/>
      <c r="B117" s="130" t="s">
        <v>95</v>
      </c>
      <c r="C117" s="130"/>
      <c r="D117" s="130"/>
      <c r="E117" s="130"/>
      <c r="F117" s="131"/>
      <c r="G117" s="30" t="s">
        <v>5</v>
      </c>
      <c r="H117" s="13" t="s">
        <v>0</v>
      </c>
      <c r="I117" s="14">
        <v>300</v>
      </c>
      <c r="J117" s="4">
        <v>6528000</v>
      </c>
      <c r="K117" s="53"/>
    </row>
    <row r="118" spans="1:11" ht="51" customHeight="1">
      <c r="A118" s="15"/>
      <c r="B118" s="33"/>
      <c r="C118" s="33"/>
      <c r="D118" s="33"/>
      <c r="E118" s="33"/>
      <c r="F118" s="34"/>
      <c r="G118" s="6" t="s">
        <v>483</v>
      </c>
      <c r="H118" s="13" t="s">
        <v>92</v>
      </c>
      <c r="I118" s="14" t="s">
        <v>0</v>
      </c>
      <c r="J118" s="4">
        <f>J119+J121</f>
        <v>30937267</v>
      </c>
      <c r="K118" s="53"/>
    </row>
    <row r="119" spans="1:11" ht="45" customHeight="1">
      <c r="A119" s="15"/>
      <c r="B119" s="128">
        <v>500</v>
      </c>
      <c r="C119" s="128"/>
      <c r="D119" s="128"/>
      <c r="E119" s="128"/>
      <c r="F119" s="129"/>
      <c r="G119" s="39" t="s">
        <v>485</v>
      </c>
      <c r="H119" s="20" t="s">
        <v>218</v>
      </c>
      <c r="I119" s="14"/>
      <c r="J119" s="4">
        <f>J120</f>
        <v>350200</v>
      </c>
      <c r="K119" s="53" t="s">
        <v>559</v>
      </c>
    </row>
    <row r="120" spans="1:11" ht="18" customHeight="1">
      <c r="A120" s="15"/>
      <c r="B120" s="137" t="s">
        <v>93</v>
      </c>
      <c r="C120" s="137"/>
      <c r="D120" s="137"/>
      <c r="E120" s="137"/>
      <c r="F120" s="132"/>
      <c r="G120" s="30" t="s">
        <v>1</v>
      </c>
      <c r="H120" s="19"/>
      <c r="I120" s="14">
        <v>800</v>
      </c>
      <c r="J120" s="4">
        <v>350200</v>
      </c>
      <c r="K120" s="53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537</v>
      </c>
      <c r="I121" s="14"/>
      <c r="J121" s="4">
        <f>J122</f>
        <v>30587067</v>
      </c>
      <c r="K121" s="53" t="s">
        <v>560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4"/>
    </row>
    <row r="123" spans="1:11" ht="61.5" hidden="1">
      <c r="A123" s="15"/>
      <c r="B123" s="130" t="s">
        <v>97</v>
      </c>
      <c r="C123" s="130"/>
      <c r="D123" s="130"/>
      <c r="E123" s="130"/>
      <c r="F123" s="131"/>
      <c r="G123" s="30" t="s">
        <v>271</v>
      </c>
      <c r="H123" s="20" t="s">
        <v>355</v>
      </c>
      <c r="I123" s="14"/>
      <c r="J123" s="4">
        <f>J124</f>
        <v>1250000</v>
      </c>
      <c r="K123" s="53"/>
    </row>
    <row r="124" spans="1:11" ht="22.5" customHeight="1" hidden="1">
      <c r="A124" s="15"/>
      <c r="B124" s="128">
        <v>500</v>
      </c>
      <c r="C124" s="128"/>
      <c r="D124" s="128"/>
      <c r="E124" s="128"/>
      <c r="F124" s="129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4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 hidden="1">
      <c r="A127" s="15"/>
      <c r="B127" s="130" t="s">
        <v>91</v>
      </c>
      <c r="C127" s="130"/>
      <c r="D127" s="130"/>
      <c r="E127" s="130"/>
      <c r="F127" s="131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3"/>
    </row>
    <row r="128" spans="1:11" ht="36.75" customHeight="1" hidden="1">
      <c r="A128" s="15"/>
      <c r="B128" s="128">
        <v>500</v>
      </c>
      <c r="C128" s="128"/>
      <c r="D128" s="128"/>
      <c r="E128" s="128"/>
      <c r="F128" s="129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484</v>
      </c>
      <c r="H129" s="20" t="s">
        <v>219</v>
      </c>
      <c r="I129" s="14"/>
      <c r="J129" s="4">
        <f>J130</f>
        <v>73000</v>
      </c>
      <c r="K129" s="53"/>
    </row>
    <row r="130" spans="1:11" ht="46.5">
      <c r="A130" s="15"/>
      <c r="B130" s="33"/>
      <c r="C130" s="33"/>
      <c r="D130" s="33"/>
      <c r="E130" s="33"/>
      <c r="F130" s="34"/>
      <c r="G130" s="30" t="s">
        <v>486</v>
      </c>
      <c r="H130" s="20" t="s">
        <v>391</v>
      </c>
      <c r="I130" s="14"/>
      <c r="J130" s="4">
        <f>J131</f>
        <v>73000</v>
      </c>
      <c r="K130" s="53" t="s">
        <v>559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3"/>
    </row>
    <row r="132" spans="1:11" ht="30">
      <c r="A132" s="15"/>
      <c r="B132" s="33"/>
      <c r="C132" s="33"/>
      <c r="D132" s="33"/>
      <c r="E132" s="33"/>
      <c r="F132" s="34"/>
      <c r="G132" s="6" t="s">
        <v>548</v>
      </c>
      <c r="H132" s="13" t="s">
        <v>88</v>
      </c>
      <c r="I132" s="14"/>
      <c r="J132" s="9">
        <f>J133</f>
        <v>1100000</v>
      </c>
      <c r="K132" s="53"/>
    </row>
    <row r="133" spans="1:11" ht="46.5">
      <c r="A133" s="15"/>
      <c r="B133" s="33"/>
      <c r="C133" s="33"/>
      <c r="D133" s="33"/>
      <c r="E133" s="33"/>
      <c r="F133" s="34"/>
      <c r="G133" s="30" t="s">
        <v>425</v>
      </c>
      <c r="H133" s="13" t="s">
        <v>201</v>
      </c>
      <c r="I133" s="14"/>
      <c r="J133" s="4">
        <f>J138</f>
        <v>1100000</v>
      </c>
      <c r="K133" s="53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458</v>
      </c>
      <c r="H134" s="111" t="s">
        <v>457</v>
      </c>
      <c r="I134" s="14"/>
      <c r="J134" s="4">
        <f>J135</f>
        <v>481000</v>
      </c>
      <c r="K134" s="53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10"/>
      <c r="I135" s="14">
        <v>600</v>
      </c>
      <c r="J135" s="4">
        <v>481000</v>
      </c>
      <c r="K135" s="53"/>
    </row>
    <row r="136" spans="1:11" ht="46.5" hidden="1">
      <c r="A136" s="15"/>
      <c r="B136" s="33"/>
      <c r="C136" s="33"/>
      <c r="D136" s="33"/>
      <c r="E136" s="33"/>
      <c r="F136" s="34"/>
      <c r="G136" s="30" t="s">
        <v>426</v>
      </c>
      <c r="H136" s="20" t="s">
        <v>223</v>
      </c>
      <c r="I136" s="14"/>
      <c r="J136" s="4">
        <f>J137</f>
        <v>18300</v>
      </c>
      <c r="K136" s="53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3"/>
    </row>
    <row r="138" spans="1:11" ht="79.5" customHeight="1">
      <c r="A138" s="15"/>
      <c r="B138" s="33"/>
      <c r="C138" s="33"/>
      <c r="D138" s="33"/>
      <c r="E138" s="33"/>
      <c r="F138" s="34"/>
      <c r="G138" s="30" t="s">
        <v>462</v>
      </c>
      <c r="H138" s="20" t="s">
        <v>461</v>
      </c>
      <c r="I138" s="14"/>
      <c r="J138" s="4">
        <f>J139</f>
        <v>1100000</v>
      </c>
      <c r="K138" s="53" t="s">
        <v>560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3"/>
    </row>
    <row r="140" spans="1:11" ht="51" customHeight="1" hidden="1">
      <c r="A140" s="15"/>
      <c r="B140" s="33"/>
      <c r="C140" s="33"/>
      <c r="D140" s="33"/>
      <c r="E140" s="33"/>
      <c r="F140" s="34"/>
      <c r="G140" s="70" t="s">
        <v>460</v>
      </c>
      <c r="H140" s="112" t="s">
        <v>459</v>
      </c>
      <c r="I140" s="72"/>
      <c r="J140" s="73">
        <f>J141</f>
        <v>347000</v>
      </c>
      <c r="K140" s="53"/>
    </row>
    <row r="141" spans="1:11" ht="34.5" customHeight="1" hidden="1">
      <c r="A141" s="15"/>
      <c r="B141" s="33"/>
      <c r="C141" s="33"/>
      <c r="D141" s="33"/>
      <c r="E141" s="33"/>
      <c r="F141" s="34"/>
      <c r="G141" s="70" t="s">
        <v>4</v>
      </c>
      <c r="H141" s="71"/>
      <c r="I141" s="72">
        <v>600</v>
      </c>
      <c r="J141" s="73">
        <v>347000</v>
      </c>
      <c r="K141" s="53"/>
    </row>
    <row r="142" spans="1:11" ht="53.25" customHeight="1">
      <c r="A142" s="15"/>
      <c r="B142" s="33"/>
      <c r="C142" s="33"/>
      <c r="D142" s="33"/>
      <c r="E142" s="33"/>
      <c r="F142" s="34"/>
      <c r="G142" s="82" t="s">
        <v>487</v>
      </c>
      <c r="H142" s="84" t="s">
        <v>392</v>
      </c>
      <c r="I142" s="84"/>
      <c r="J142" s="85">
        <f>J143</f>
        <v>2682500</v>
      </c>
      <c r="K142" s="53"/>
    </row>
    <row r="143" spans="1:11" ht="61.5">
      <c r="A143" s="15"/>
      <c r="B143" s="33"/>
      <c r="C143" s="33"/>
      <c r="D143" s="33"/>
      <c r="E143" s="33"/>
      <c r="F143" s="34"/>
      <c r="G143" s="78" t="s">
        <v>488</v>
      </c>
      <c r="H143" s="79" t="s">
        <v>393</v>
      </c>
      <c r="I143" s="79"/>
      <c r="J143" s="80">
        <f>J147+J153+J156</f>
        <v>2682500</v>
      </c>
      <c r="K143" s="53"/>
    </row>
    <row r="144" spans="1:11" ht="82.5" customHeight="1" hidden="1">
      <c r="A144" s="15"/>
      <c r="B144" s="33"/>
      <c r="C144" s="33"/>
      <c r="D144" s="33"/>
      <c r="E144" s="33"/>
      <c r="F144" s="34"/>
      <c r="G144" s="78" t="s">
        <v>258</v>
      </c>
      <c r="H144" s="96" t="s">
        <v>400</v>
      </c>
      <c r="I144" s="79"/>
      <c r="J144" s="80">
        <f>J145+J146</f>
        <v>380000</v>
      </c>
      <c r="K144" s="53"/>
    </row>
    <row r="145" spans="1:11" ht="24" customHeight="1" hidden="1">
      <c r="A145" s="15"/>
      <c r="B145" s="33"/>
      <c r="C145" s="33"/>
      <c r="D145" s="33"/>
      <c r="E145" s="33"/>
      <c r="F145" s="34"/>
      <c r="G145" s="78" t="s">
        <v>5</v>
      </c>
      <c r="H145" s="81"/>
      <c r="I145" s="79">
        <v>300</v>
      </c>
      <c r="J145" s="80">
        <v>199200</v>
      </c>
      <c r="K145" s="53"/>
    </row>
    <row r="146" spans="1:11" ht="36.75" customHeight="1" hidden="1">
      <c r="A146" s="15"/>
      <c r="B146" s="33"/>
      <c r="C146" s="33"/>
      <c r="D146" s="33"/>
      <c r="E146" s="33"/>
      <c r="F146" s="34"/>
      <c r="G146" s="78" t="s">
        <v>4</v>
      </c>
      <c r="H146" s="79"/>
      <c r="I146" s="79">
        <v>600</v>
      </c>
      <c r="J146" s="80">
        <v>180800</v>
      </c>
      <c r="K146" s="53"/>
    </row>
    <row r="147" spans="1:11" ht="66.75" customHeight="1">
      <c r="A147" s="15"/>
      <c r="B147" s="33"/>
      <c r="C147" s="33"/>
      <c r="D147" s="33"/>
      <c r="E147" s="33"/>
      <c r="F147" s="34"/>
      <c r="G147" s="78" t="s">
        <v>489</v>
      </c>
      <c r="H147" s="96" t="s">
        <v>413</v>
      </c>
      <c r="I147" s="79"/>
      <c r="J147" s="80">
        <f>J148+J149</f>
        <v>343820</v>
      </c>
      <c r="K147" s="53" t="s">
        <v>561</v>
      </c>
    </row>
    <row r="148" spans="1:11" ht="35.25" customHeight="1">
      <c r="A148" s="15"/>
      <c r="B148" s="33"/>
      <c r="C148" s="33"/>
      <c r="D148" s="33"/>
      <c r="E148" s="33"/>
      <c r="F148" s="34"/>
      <c r="G148" s="78" t="s">
        <v>353</v>
      </c>
      <c r="H148" s="79"/>
      <c r="I148" s="79">
        <v>200</v>
      </c>
      <c r="J148" s="80">
        <v>8000</v>
      </c>
      <c r="K148" s="53"/>
    </row>
    <row r="149" spans="1:11" ht="30" customHeight="1">
      <c r="A149" s="15"/>
      <c r="B149" s="33"/>
      <c r="C149" s="33"/>
      <c r="D149" s="33"/>
      <c r="E149" s="33"/>
      <c r="F149" s="34"/>
      <c r="G149" s="78" t="s">
        <v>4</v>
      </c>
      <c r="H149" s="79"/>
      <c r="I149" s="79">
        <v>600</v>
      </c>
      <c r="J149" s="80">
        <v>335820</v>
      </c>
      <c r="K149" s="53"/>
    </row>
    <row r="150" spans="1:11" ht="18.75" customHeight="1" hidden="1">
      <c r="A150" s="15"/>
      <c r="B150" s="33"/>
      <c r="C150" s="33"/>
      <c r="D150" s="33"/>
      <c r="E150" s="33"/>
      <c r="F150" s="34"/>
      <c r="G150" s="78" t="s">
        <v>259</v>
      </c>
      <c r="H150" s="96" t="s">
        <v>414</v>
      </c>
      <c r="I150" s="79"/>
      <c r="J150" s="80">
        <f>J152+J151</f>
        <v>0</v>
      </c>
      <c r="K150" s="53"/>
    </row>
    <row r="151" spans="1:11" ht="18.75" customHeight="1" hidden="1">
      <c r="A151" s="15"/>
      <c r="B151" s="33"/>
      <c r="C151" s="33"/>
      <c r="D151" s="33"/>
      <c r="E151" s="33"/>
      <c r="F151" s="34"/>
      <c r="G151" s="78" t="s">
        <v>5</v>
      </c>
      <c r="H151" s="81"/>
      <c r="I151" s="79">
        <v>300</v>
      </c>
      <c r="J151" s="80"/>
      <c r="K151" s="53"/>
    </row>
    <row r="152" spans="1:11" ht="33.75" customHeight="1" hidden="1">
      <c r="A152" s="15"/>
      <c r="B152" s="33"/>
      <c r="C152" s="33"/>
      <c r="D152" s="33"/>
      <c r="E152" s="33"/>
      <c r="F152" s="34"/>
      <c r="G152" s="78" t="s">
        <v>4</v>
      </c>
      <c r="H152" s="79"/>
      <c r="I152" s="79">
        <v>600</v>
      </c>
      <c r="J152" s="80"/>
      <c r="K152" s="53"/>
    </row>
    <row r="153" spans="1:11" ht="51" customHeight="1">
      <c r="A153" s="15"/>
      <c r="B153" s="33"/>
      <c r="C153" s="33"/>
      <c r="D153" s="33"/>
      <c r="E153" s="33"/>
      <c r="F153" s="34"/>
      <c r="G153" s="78" t="s">
        <v>260</v>
      </c>
      <c r="H153" s="96" t="s">
        <v>415</v>
      </c>
      <c r="I153" s="79"/>
      <c r="J153" s="80">
        <f>J154+J155</f>
        <v>136680</v>
      </c>
      <c r="K153" s="53" t="s">
        <v>561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8" t="s">
        <v>353</v>
      </c>
      <c r="H154" s="81"/>
      <c r="I154" s="79">
        <v>200</v>
      </c>
      <c r="J154" s="80"/>
      <c r="K154" s="53"/>
    </row>
    <row r="155" spans="1:11" ht="33" customHeight="1">
      <c r="A155" s="15"/>
      <c r="B155" s="33"/>
      <c r="C155" s="33"/>
      <c r="D155" s="33"/>
      <c r="E155" s="33"/>
      <c r="F155" s="34"/>
      <c r="G155" s="78" t="s">
        <v>4</v>
      </c>
      <c r="H155" s="79"/>
      <c r="I155" s="79">
        <v>600</v>
      </c>
      <c r="J155" s="80">
        <v>136680</v>
      </c>
      <c r="K155" s="53"/>
    </row>
    <row r="156" spans="1:11" ht="79.5" customHeight="1">
      <c r="A156" s="15"/>
      <c r="B156" s="33"/>
      <c r="C156" s="33"/>
      <c r="D156" s="33"/>
      <c r="E156" s="33"/>
      <c r="F156" s="34"/>
      <c r="G156" s="78" t="s">
        <v>261</v>
      </c>
      <c r="H156" s="96" t="s">
        <v>416</v>
      </c>
      <c r="I156" s="79"/>
      <c r="J156" s="80">
        <f>J157+J158</f>
        <v>2202000</v>
      </c>
      <c r="K156" s="53" t="s">
        <v>561</v>
      </c>
    </row>
    <row r="157" spans="1:11" ht="20.25" customHeight="1">
      <c r="A157" s="15"/>
      <c r="B157" s="33"/>
      <c r="C157" s="33"/>
      <c r="D157" s="33"/>
      <c r="E157" s="33"/>
      <c r="F157" s="34"/>
      <c r="G157" s="78" t="s">
        <v>5</v>
      </c>
      <c r="H157" s="81"/>
      <c r="I157" s="79">
        <v>300</v>
      </c>
      <c r="J157" s="80">
        <v>1102000</v>
      </c>
      <c r="K157" s="53"/>
    </row>
    <row r="158" spans="1:11" ht="30.75" customHeight="1">
      <c r="A158" s="15"/>
      <c r="B158" s="33"/>
      <c r="C158" s="33"/>
      <c r="D158" s="33"/>
      <c r="E158" s="33"/>
      <c r="F158" s="34"/>
      <c r="G158" s="86" t="s">
        <v>4</v>
      </c>
      <c r="H158" s="87"/>
      <c r="I158" s="87">
        <v>600</v>
      </c>
      <c r="J158" s="88">
        <v>1100000</v>
      </c>
      <c r="K158" s="53"/>
    </row>
    <row r="159" spans="1:11" ht="33" customHeight="1">
      <c r="A159" s="15"/>
      <c r="B159" s="33"/>
      <c r="C159" s="33"/>
      <c r="D159" s="33"/>
      <c r="E159" s="33"/>
      <c r="F159" s="34"/>
      <c r="G159" s="82" t="s">
        <v>490</v>
      </c>
      <c r="H159" s="79" t="s">
        <v>394</v>
      </c>
      <c r="I159" s="79"/>
      <c r="J159" s="80">
        <f>J160</f>
        <v>181500</v>
      </c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8" t="s">
        <v>491</v>
      </c>
      <c r="H160" s="79" t="s">
        <v>395</v>
      </c>
      <c r="I160" s="79"/>
      <c r="J160" s="80">
        <f>J161+J165</f>
        <v>181500</v>
      </c>
      <c r="K160" s="53"/>
    </row>
    <row r="161" spans="1:11" ht="34.5" customHeight="1">
      <c r="A161" s="15"/>
      <c r="B161" s="33"/>
      <c r="C161" s="33"/>
      <c r="D161" s="33"/>
      <c r="E161" s="33"/>
      <c r="F161" s="34"/>
      <c r="G161" s="86" t="s">
        <v>492</v>
      </c>
      <c r="H161" s="109" t="s">
        <v>417</v>
      </c>
      <c r="I161" s="87"/>
      <c r="J161" s="88">
        <f>J162+J163+J164</f>
        <v>128500</v>
      </c>
      <c r="K161" s="119" t="s">
        <v>562</v>
      </c>
    </row>
    <row r="162" spans="1:11" ht="30" customHeight="1">
      <c r="A162" s="15"/>
      <c r="B162" s="33"/>
      <c r="C162" s="33"/>
      <c r="D162" s="33"/>
      <c r="E162" s="33"/>
      <c r="F162" s="34"/>
      <c r="G162" s="78" t="s">
        <v>2</v>
      </c>
      <c r="H162" s="79"/>
      <c r="I162" s="79">
        <v>200</v>
      </c>
      <c r="J162" s="80">
        <v>92500</v>
      </c>
      <c r="K162" s="53"/>
    </row>
    <row r="163" spans="1:11" ht="21" customHeight="1" hidden="1">
      <c r="A163" s="15"/>
      <c r="B163" s="33"/>
      <c r="C163" s="33"/>
      <c r="D163" s="33"/>
      <c r="E163" s="33"/>
      <c r="F163" s="34"/>
      <c r="G163" s="78" t="s">
        <v>5</v>
      </c>
      <c r="H163" s="79"/>
      <c r="I163" s="79">
        <v>300</v>
      </c>
      <c r="J163" s="80"/>
      <c r="K163" s="53"/>
    </row>
    <row r="164" spans="1:11" ht="33.75" customHeight="1">
      <c r="A164" s="15"/>
      <c r="B164" s="33"/>
      <c r="C164" s="33"/>
      <c r="D164" s="33"/>
      <c r="E164" s="33"/>
      <c r="F164" s="34"/>
      <c r="G164" s="78" t="s">
        <v>4</v>
      </c>
      <c r="H164" s="79"/>
      <c r="I164" s="79">
        <v>600</v>
      </c>
      <c r="J164" s="80">
        <v>36000</v>
      </c>
      <c r="K164" s="53"/>
    </row>
    <row r="165" spans="1:11" ht="31.5" customHeight="1">
      <c r="A165" s="15"/>
      <c r="B165" s="33"/>
      <c r="C165" s="33"/>
      <c r="D165" s="33"/>
      <c r="E165" s="33"/>
      <c r="F165" s="34"/>
      <c r="G165" s="78" t="s">
        <v>262</v>
      </c>
      <c r="H165" s="96" t="s">
        <v>418</v>
      </c>
      <c r="I165" s="79"/>
      <c r="J165" s="80">
        <f>J166</f>
        <v>53000</v>
      </c>
      <c r="K165" s="53" t="s">
        <v>552</v>
      </c>
    </row>
    <row r="166" spans="1:11" ht="33" customHeight="1">
      <c r="A166" s="15"/>
      <c r="B166" s="33"/>
      <c r="C166" s="33"/>
      <c r="D166" s="33"/>
      <c r="E166" s="33"/>
      <c r="F166" s="34"/>
      <c r="G166" s="78" t="s">
        <v>2</v>
      </c>
      <c r="H166" s="79"/>
      <c r="I166" s="79">
        <v>200</v>
      </c>
      <c r="J166" s="80">
        <v>53000</v>
      </c>
      <c r="K166" s="53"/>
    </row>
    <row r="167" spans="1:11" ht="70.5" customHeight="1">
      <c r="A167" s="15"/>
      <c r="B167" s="33"/>
      <c r="C167" s="33"/>
      <c r="D167" s="33"/>
      <c r="E167" s="33"/>
      <c r="F167" s="34"/>
      <c r="G167" s="74" t="s">
        <v>493</v>
      </c>
      <c r="H167" s="75" t="s">
        <v>86</v>
      </c>
      <c r="I167" s="76" t="s">
        <v>0</v>
      </c>
      <c r="J167" s="77">
        <f>J168+J172</f>
        <v>537611</v>
      </c>
      <c r="K167" s="53"/>
    </row>
    <row r="168" spans="1:11" ht="49.5" customHeight="1">
      <c r="A168" s="15"/>
      <c r="B168" s="33"/>
      <c r="C168" s="33"/>
      <c r="D168" s="33"/>
      <c r="E168" s="33"/>
      <c r="F168" s="34"/>
      <c r="G168" s="6" t="s">
        <v>494</v>
      </c>
      <c r="H168" s="13" t="s">
        <v>84</v>
      </c>
      <c r="I168" s="14" t="s">
        <v>0</v>
      </c>
      <c r="J168" s="4">
        <f>J169</f>
        <v>222000</v>
      </c>
      <c r="K168" s="53"/>
    </row>
    <row r="169" spans="1:11" ht="48" customHeight="1">
      <c r="A169" s="15"/>
      <c r="B169" s="135" t="s">
        <v>87</v>
      </c>
      <c r="C169" s="135"/>
      <c r="D169" s="135"/>
      <c r="E169" s="135"/>
      <c r="F169" s="136"/>
      <c r="G169" s="30" t="s">
        <v>495</v>
      </c>
      <c r="H169" s="20" t="s">
        <v>187</v>
      </c>
      <c r="I169" s="14"/>
      <c r="J169" s="4">
        <f>J170+J171</f>
        <v>222000</v>
      </c>
      <c r="K169" s="53" t="s">
        <v>552</v>
      </c>
    </row>
    <row r="170" spans="1:11" ht="33" customHeight="1">
      <c r="A170" s="15"/>
      <c r="B170" s="126" t="s">
        <v>85</v>
      </c>
      <c r="C170" s="126"/>
      <c r="D170" s="126"/>
      <c r="E170" s="126"/>
      <c r="F170" s="127"/>
      <c r="G170" s="30" t="s">
        <v>2</v>
      </c>
      <c r="H170" s="19"/>
      <c r="I170" s="14">
        <v>200</v>
      </c>
      <c r="J170" s="4">
        <v>69000</v>
      </c>
      <c r="K170" s="54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4"/>
    </row>
    <row r="172" spans="1:11" ht="60">
      <c r="A172" s="15"/>
      <c r="B172" s="27"/>
      <c r="C172" s="27"/>
      <c r="D172" s="27"/>
      <c r="E172" s="27"/>
      <c r="F172" s="28"/>
      <c r="G172" s="6" t="s">
        <v>430</v>
      </c>
      <c r="H172" s="19" t="s">
        <v>427</v>
      </c>
      <c r="I172" s="14"/>
      <c r="J172" s="4">
        <f>J173+J175</f>
        <v>315611</v>
      </c>
      <c r="K172" s="54"/>
    </row>
    <row r="173" spans="1:11" ht="46.5">
      <c r="A173" s="15"/>
      <c r="B173" s="27"/>
      <c r="C173" s="27"/>
      <c r="D173" s="27"/>
      <c r="E173" s="27"/>
      <c r="F173" s="28"/>
      <c r="G173" s="30" t="s">
        <v>545</v>
      </c>
      <c r="H173" s="20" t="s">
        <v>544</v>
      </c>
      <c r="I173" s="14"/>
      <c r="J173" s="4">
        <f>J174</f>
        <v>70000</v>
      </c>
      <c r="K173" s="53" t="s">
        <v>563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4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428</v>
      </c>
      <c r="H175" s="13" t="s">
        <v>83</v>
      </c>
      <c r="I175" s="14"/>
      <c r="J175" s="4">
        <f>J176</f>
        <v>245611</v>
      </c>
      <c r="K175" s="53" t="s">
        <v>563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4"/>
    </row>
    <row r="177" spans="1:11" ht="45">
      <c r="A177" s="15"/>
      <c r="B177" s="135" t="s">
        <v>82</v>
      </c>
      <c r="C177" s="135"/>
      <c r="D177" s="135"/>
      <c r="E177" s="135"/>
      <c r="F177" s="136"/>
      <c r="G177" s="6" t="s">
        <v>496</v>
      </c>
      <c r="H177" s="7" t="s">
        <v>81</v>
      </c>
      <c r="I177" s="8" t="s">
        <v>0</v>
      </c>
      <c r="J177" s="9">
        <f>J178</f>
        <v>115000</v>
      </c>
      <c r="K177" s="53"/>
    </row>
    <row r="178" spans="1:11" ht="50.25" customHeight="1">
      <c r="A178" s="15"/>
      <c r="B178" s="126" t="s">
        <v>80</v>
      </c>
      <c r="C178" s="126"/>
      <c r="D178" s="126"/>
      <c r="E178" s="126"/>
      <c r="F178" s="127"/>
      <c r="G178" s="30" t="s">
        <v>497</v>
      </c>
      <c r="H178" s="13" t="s">
        <v>79</v>
      </c>
      <c r="I178" s="14" t="s">
        <v>0</v>
      </c>
      <c r="J178" s="4">
        <f>J179</f>
        <v>115000</v>
      </c>
      <c r="K178" s="53"/>
    </row>
    <row r="179" spans="1:11" ht="48.75" customHeight="1">
      <c r="A179" s="15"/>
      <c r="B179" s="140" t="s">
        <v>78</v>
      </c>
      <c r="C179" s="140"/>
      <c r="D179" s="140"/>
      <c r="E179" s="140"/>
      <c r="F179" s="141"/>
      <c r="G179" s="30" t="s">
        <v>498</v>
      </c>
      <c r="H179" s="20" t="s">
        <v>202</v>
      </c>
      <c r="I179" s="14"/>
      <c r="J179" s="4">
        <f>J180</f>
        <v>115000</v>
      </c>
      <c r="K179" s="53" t="s">
        <v>564</v>
      </c>
    </row>
    <row r="180" spans="1:11" ht="30.75">
      <c r="A180" s="15"/>
      <c r="B180" s="140">
        <v>200</v>
      </c>
      <c r="C180" s="140"/>
      <c r="D180" s="140"/>
      <c r="E180" s="140"/>
      <c r="F180" s="141"/>
      <c r="G180" s="30" t="s">
        <v>2</v>
      </c>
      <c r="H180" s="13" t="s">
        <v>0</v>
      </c>
      <c r="I180" s="14">
        <v>200</v>
      </c>
      <c r="J180" s="4">
        <v>115000</v>
      </c>
      <c r="K180" s="53"/>
    </row>
    <row r="181" spans="1:11" ht="45">
      <c r="A181" s="15"/>
      <c r="B181" s="135" t="s">
        <v>76</v>
      </c>
      <c r="C181" s="135"/>
      <c r="D181" s="135"/>
      <c r="E181" s="135"/>
      <c r="F181" s="136"/>
      <c r="G181" s="6" t="s">
        <v>499</v>
      </c>
      <c r="H181" s="7" t="s">
        <v>75</v>
      </c>
      <c r="I181" s="8" t="s">
        <v>0</v>
      </c>
      <c r="J181" s="9">
        <f>J182+J210+J214+J220</f>
        <v>42459647</v>
      </c>
      <c r="K181" s="53"/>
    </row>
    <row r="182" spans="1:11" ht="45">
      <c r="A182" s="15"/>
      <c r="B182" s="36"/>
      <c r="C182" s="36"/>
      <c r="D182" s="36"/>
      <c r="E182" s="36"/>
      <c r="F182" s="37"/>
      <c r="G182" s="6" t="s">
        <v>500</v>
      </c>
      <c r="H182" s="13" t="s">
        <v>74</v>
      </c>
      <c r="I182" s="14" t="s">
        <v>0</v>
      </c>
      <c r="J182" s="4">
        <f>J183+J185+J187+J189+J193+J195+J197+J204</f>
        <v>41689647</v>
      </c>
      <c r="K182" s="53"/>
    </row>
    <row r="183" spans="1:11" ht="30.75">
      <c r="A183" s="15"/>
      <c r="B183" s="36"/>
      <c r="C183" s="36"/>
      <c r="D183" s="36"/>
      <c r="E183" s="36"/>
      <c r="F183" s="37"/>
      <c r="G183" s="30" t="s">
        <v>541</v>
      </c>
      <c r="H183" s="20" t="s">
        <v>540</v>
      </c>
      <c r="I183" s="14"/>
      <c r="J183" s="4">
        <f>J184</f>
        <v>3621</v>
      </c>
      <c r="K183" s="53" t="s">
        <v>565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3"/>
    </row>
    <row r="185" spans="1:11" ht="46.5">
      <c r="A185" s="15"/>
      <c r="B185" s="140" t="s">
        <v>73</v>
      </c>
      <c r="C185" s="140"/>
      <c r="D185" s="140"/>
      <c r="E185" s="140"/>
      <c r="F185" s="141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3" t="s">
        <v>554</v>
      </c>
    </row>
    <row r="186" spans="1:11" ht="30.75" customHeight="1">
      <c r="A186" s="15"/>
      <c r="B186" s="140">
        <v>600</v>
      </c>
      <c r="C186" s="140"/>
      <c r="D186" s="140"/>
      <c r="E186" s="140"/>
      <c r="F186" s="141"/>
      <c r="G186" s="30" t="s">
        <v>4</v>
      </c>
      <c r="H186" s="20"/>
      <c r="I186" s="14">
        <v>600</v>
      </c>
      <c r="J186" s="4">
        <v>2198000</v>
      </c>
      <c r="K186" s="53"/>
    </row>
    <row r="187" spans="1:11" ht="46.5">
      <c r="A187" s="15"/>
      <c r="B187" s="128">
        <v>800</v>
      </c>
      <c r="C187" s="128"/>
      <c r="D187" s="128"/>
      <c r="E187" s="128"/>
      <c r="F187" s="129"/>
      <c r="G187" s="30" t="s">
        <v>164</v>
      </c>
      <c r="H187" s="20" t="s">
        <v>167</v>
      </c>
      <c r="I187" s="14"/>
      <c r="J187" s="4">
        <f>J188</f>
        <v>353600</v>
      </c>
      <c r="K187" s="53" t="s">
        <v>561</v>
      </c>
    </row>
    <row r="188" spans="1:11" ht="36" customHeight="1">
      <c r="A188" s="15"/>
      <c r="B188" s="130" t="s">
        <v>71</v>
      </c>
      <c r="C188" s="130"/>
      <c r="D188" s="130"/>
      <c r="E188" s="130"/>
      <c r="F188" s="131"/>
      <c r="G188" s="30" t="s">
        <v>4</v>
      </c>
      <c r="H188" s="20"/>
      <c r="I188" s="14">
        <v>600</v>
      </c>
      <c r="J188" s="4">
        <v>353600</v>
      </c>
      <c r="K188" s="53"/>
    </row>
    <row r="189" spans="1:11" ht="30.75">
      <c r="A189" s="15"/>
      <c r="B189" s="128">
        <v>300</v>
      </c>
      <c r="C189" s="128"/>
      <c r="D189" s="128"/>
      <c r="E189" s="128"/>
      <c r="F189" s="129"/>
      <c r="G189" s="30" t="s">
        <v>72</v>
      </c>
      <c r="H189" s="20" t="s">
        <v>165</v>
      </c>
      <c r="I189" s="14"/>
      <c r="J189" s="4">
        <f>J190+J192</f>
        <v>26350100</v>
      </c>
      <c r="K189" s="53" t="s">
        <v>565</v>
      </c>
    </row>
    <row r="190" spans="1:11" ht="32.25" customHeight="1">
      <c r="A190" s="15"/>
      <c r="B190" s="130" t="s">
        <v>70</v>
      </c>
      <c r="C190" s="130"/>
      <c r="D190" s="130"/>
      <c r="E190" s="130"/>
      <c r="F190" s="131"/>
      <c r="G190" s="30" t="s">
        <v>4</v>
      </c>
      <c r="H190" s="13"/>
      <c r="I190" s="14">
        <v>600</v>
      </c>
      <c r="J190" s="4">
        <v>16350100</v>
      </c>
      <c r="K190" s="53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3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3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3" t="s">
        <v>565</v>
      </c>
    </row>
    <row r="194" spans="1:11" ht="33.75" customHeight="1">
      <c r="A194" s="15"/>
      <c r="B194" s="140">
        <v>600</v>
      </c>
      <c r="C194" s="140"/>
      <c r="D194" s="140"/>
      <c r="E194" s="140"/>
      <c r="F194" s="141"/>
      <c r="G194" s="30" t="s">
        <v>4</v>
      </c>
      <c r="H194" s="13" t="s">
        <v>0</v>
      </c>
      <c r="I194" s="14">
        <v>600</v>
      </c>
      <c r="J194" s="4">
        <v>1395900</v>
      </c>
      <c r="K194" s="53"/>
    </row>
    <row r="195" spans="1:11" ht="30.75">
      <c r="A195" s="15"/>
      <c r="B195" s="128">
        <v>800</v>
      </c>
      <c r="C195" s="128"/>
      <c r="D195" s="128"/>
      <c r="E195" s="128"/>
      <c r="F195" s="129"/>
      <c r="G195" s="30" t="s">
        <v>170</v>
      </c>
      <c r="H195" s="20" t="s">
        <v>171</v>
      </c>
      <c r="I195" s="14"/>
      <c r="J195" s="4">
        <f>J196</f>
        <v>6489700</v>
      </c>
      <c r="K195" s="53" t="s">
        <v>565</v>
      </c>
    </row>
    <row r="196" spans="1:11" ht="35.25" customHeight="1">
      <c r="A196" s="15"/>
      <c r="B196" s="130" t="s">
        <v>69</v>
      </c>
      <c r="C196" s="130"/>
      <c r="D196" s="130"/>
      <c r="E196" s="130"/>
      <c r="F196" s="131"/>
      <c r="G196" s="30" t="s">
        <v>4</v>
      </c>
      <c r="H196" s="20"/>
      <c r="I196" s="14">
        <v>600</v>
      </c>
      <c r="J196" s="4">
        <v>6489700</v>
      </c>
      <c r="K196" s="53"/>
    </row>
    <row r="197" spans="1:11" ht="15">
      <c r="A197" s="15"/>
      <c r="B197" s="140">
        <v>200</v>
      </c>
      <c r="C197" s="140"/>
      <c r="D197" s="140"/>
      <c r="E197" s="140"/>
      <c r="F197" s="141"/>
      <c r="G197" s="30" t="s">
        <v>173</v>
      </c>
      <c r="H197" s="20" t="s">
        <v>172</v>
      </c>
      <c r="I197" s="14"/>
      <c r="J197" s="4">
        <f>J198+J199+J200</f>
        <v>3717600</v>
      </c>
      <c r="K197" s="53" t="s">
        <v>566</v>
      </c>
    </row>
    <row r="198" spans="1:11" ht="80.25" customHeight="1">
      <c r="A198" s="15"/>
      <c r="B198" s="128">
        <v>300</v>
      </c>
      <c r="C198" s="128"/>
      <c r="D198" s="128"/>
      <c r="E198" s="128"/>
      <c r="F198" s="129"/>
      <c r="G198" s="30" t="s">
        <v>3</v>
      </c>
      <c r="H198" s="13" t="s">
        <v>0</v>
      </c>
      <c r="I198" s="14">
        <v>100</v>
      </c>
      <c r="J198" s="4">
        <v>3325300</v>
      </c>
      <c r="K198" s="53"/>
    </row>
    <row r="199" spans="1:11" ht="30" customHeight="1">
      <c r="A199" s="15"/>
      <c r="B199" s="130" t="s">
        <v>68</v>
      </c>
      <c r="C199" s="130"/>
      <c r="D199" s="130"/>
      <c r="E199" s="130"/>
      <c r="F199" s="131"/>
      <c r="G199" s="30" t="s">
        <v>2</v>
      </c>
      <c r="H199" s="13"/>
      <c r="I199" s="14">
        <v>200</v>
      </c>
      <c r="J199" s="4">
        <v>373500</v>
      </c>
      <c r="K199" s="53"/>
    </row>
    <row r="200" spans="1:11" ht="14.25" customHeight="1">
      <c r="A200" s="15"/>
      <c r="B200" s="128">
        <v>300</v>
      </c>
      <c r="C200" s="128"/>
      <c r="D200" s="128"/>
      <c r="E200" s="128"/>
      <c r="F200" s="129"/>
      <c r="G200" s="30" t="s">
        <v>1</v>
      </c>
      <c r="H200" s="13" t="s">
        <v>0</v>
      </c>
      <c r="I200" s="14">
        <v>800</v>
      </c>
      <c r="J200" s="4">
        <v>18800</v>
      </c>
      <c r="K200" s="53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3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3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3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396</v>
      </c>
      <c r="I204" s="8"/>
      <c r="J204" s="4">
        <f>J205</f>
        <v>1181126</v>
      </c>
      <c r="K204" s="53" t="s">
        <v>561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3"/>
    </row>
    <row r="206" spans="1:11" ht="30.75" hidden="1">
      <c r="A206" s="15"/>
      <c r="B206" s="33"/>
      <c r="C206" s="33"/>
      <c r="D206" s="33"/>
      <c r="E206" s="33"/>
      <c r="F206" s="34"/>
      <c r="G206" s="30" t="s">
        <v>401</v>
      </c>
      <c r="H206" s="20" t="s">
        <v>397</v>
      </c>
      <c r="I206" s="8"/>
      <c r="J206" s="4">
        <f>J207</f>
        <v>49679</v>
      </c>
      <c r="K206" s="53"/>
    </row>
    <row r="207" spans="1:11" ht="33.75" customHeight="1" hidden="1">
      <c r="A207" s="15"/>
      <c r="B207" s="33"/>
      <c r="C207" s="33"/>
      <c r="D207" s="33"/>
      <c r="E207" s="33"/>
      <c r="F207" s="34"/>
      <c r="G207" s="89" t="s">
        <v>4</v>
      </c>
      <c r="H207" s="90"/>
      <c r="I207" s="90">
        <v>600</v>
      </c>
      <c r="J207" s="113">
        <v>49679</v>
      </c>
      <c r="K207" s="53"/>
    </row>
    <row r="208" spans="1:11" ht="15" customHeight="1" hidden="1">
      <c r="A208" s="15"/>
      <c r="B208" s="33"/>
      <c r="C208" s="33"/>
      <c r="D208" s="33"/>
      <c r="E208" s="33"/>
      <c r="F208" s="34"/>
      <c r="G208" s="89" t="s">
        <v>403</v>
      </c>
      <c r="H208" s="83" t="s">
        <v>402</v>
      </c>
      <c r="I208" s="90"/>
      <c r="J208" s="4">
        <f>J209</f>
        <v>2586933</v>
      </c>
      <c r="K208" s="53"/>
    </row>
    <row r="209" spans="1:11" ht="33.75" customHeight="1" hidden="1">
      <c r="A209" s="15"/>
      <c r="B209" s="33"/>
      <c r="C209" s="33"/>
      <c r="D209" s="33"/>
      <c r="E209" s="33"/>
      <c r="F209" s="34"/>
      <c r="G209" s="89" t="s">
        <v>4</v>
      </c>
      <c r="H209" s="90"/>
      <c r="I209" s="90">
        <v>600</v>
      </c>
      <c r="J209" s="113">
        <v>2586933</v>
      </c>
      <c r="K209" s="53"/>
    </row>
    <row r="210" spans="1:11" ht="50.25" customHeight="1">
      <c r="A210" s="15"/>
      <c r="B210" s="130" t="s">
        <v>67</v>
      </c>
      <c r="C210" s="130"/>
      <c r="D210" s="130"/>
      <c r="E210" s="130"/>
      <c r="F210" s="131"/>
      <c r="G210" s="6" t="s">
        <v>501</v>
      </c>
      <c r="H210" s="20" t="s">
        <v>174</v>
      </c>
      <c r="I210" s="14"/>
      <c r="J210" s="4">
        <f>J211</f>
        <v>167000</v>
      </c>
      <c r="K210" s="53"/>
    </row>
    <row r="211" spans="1:11" ht="46.5">
      <c r="A211" s="15"/>
      <c r="B211" s="128">
        <v>500</v>
      </c>
      <c r="C211" s="128"/>
      <c r="D211" s="128"/>
      <c r="E211" s="128"/>
      <c r="F211" s="129"/>
      <c r="G211" s="30" t="s">
        <v>503</v>
      </c>
      <c r="H211" s="20" t="s">
        <v>175</v>
      </c>
      <c r="I211" s="14"/>
      <c r="J211" s="4">
        <f>J213+J212</f>
        <v>167000</v>
      </c>
      <c r="K211" s="53" t="s">
        <v>556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3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3"/>
    </row>
    <row r="214" spans="1:11" ht="45">
      <c r="A214" s="15"/>
      <c r="B214" s="130" t="s">
        <v>66</v>
      </c>
      <c r="C214" s="130"/>
      <c r="D214" s="130"/>
      <c r="E214" s="130"/>
      <c r="F214" s="131"/>
      <c r="G214" s="6" t="s">
        <v>550</v>
      </c>
      <c r="H214" s="20" t="s">
        <v>63</v>
      </c>
      <c r="I214" s="14" t="s">
        <v>0</v>
      </c>
      <c r="J214" s="4">
        <f>J215+J218</f>
        <v>393000</v>
      </c>
      <c r="K214" s="53"/>
    </row>
    <row r="215" spans="1:11" ht="65.25" customHeight="1">
      <c r="A215" s="15"/>
      <c r="B215" s="33"/>
      <c r="C215" s="33"/>
      <c r="D215" s="33"/>
      <c r="E215" s="33"/>
      <c r="F215" s="34"/>
      <c r="G215" s="30" t="s">
        <v>502</v>
      </c>
      <c r="H215" s="20" t="s">
        <v>176</v>
      </c>
      <c r="I215" s="14"/>
      <c r="J215" s="4">
        <f>J217+J216</f>
        <v>363000</v>
      </c>
      <c r="K215" s="53" t="s">
        <v>561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3"/>
    </row>
    <row r="217" spans="1:11" ht="34.5" customHeight="1">
      <c r="A217" s="15"/>
      <c r="B217" s="128">
        <v>600</v>
      </c>
      <c r="C217" s="128"/>
      <c r="D217" s="128"/>
      <c r="E217" s="128"/>
      <c r="F217" s="129"/>
      <c r="G217" s="30" t="s">
        <v>4</v>
      </c>
      <c r="H217" s="20" t="s">
        <v>0</v>
      </c>
      <c r="I217" s="14">
        <v>600</v>
      </c>
      <c r="J217" s="4">
        <v>265000</v>
      </c>
      <c r="K217" s="53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377</v>
      </c>
      <c r="I218" s="14"/>
      <c r="J218" s="4">
        <f>J219</f>
        <v>30000</v>
      </c>
      <c r="K218" s="53" t="s">
        <v>561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3"/>
    </row>
    <row r="220" spans="1:11" ht="21" customHeight="1">
      <c r="A220" s="15"/>
      <c r="B220" s="130" t="s">
        <v>65</v>
      </c>
      <c r="C220" s="130"/>
      <c r="D220" s="130"/>
      <c r="E220" s="130"/>
      <c r="F220" s="131"/>
      <c r="G220" s="6" t="s">
        <v>551</v>
      </c>
      <c r="H220" s="20" t="s">
        <v>177</v>
      </c>
      <c r="I220" s="8" t="s">
        <v>0</v>
      </c>
      <c r="J220" s="4">
        <f>J221</f>
        <v>210000</v>
      </c>
      <c r="K220" s="53"/>
    </row>
    <row r="221" spans="1:11" ht="30.75">
      <c r="A221" s="15"/>
      <c r="B221" s="128">
        <v>800</v>
      </c>
      <c r="C221" s="128"/>
      <c r="D221" s="128"/>
      <c r="E221" s="128"/>
      <c r="F221" s="129"/>
      <c r="G221" s="30" t="s">
        <v>567</v>
      </c>
      <c r="H221" s="20" t="s">
        <v>178</v>
      </c>
      <c r="I221" s="14"/>
      <c r="J221" s="4">
        <f>J222+J223+J224</f>
        <v>210000</v>
      </c>
      <c r="K221" s="53" t="s">
        <v>561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3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3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3"/>
    </row>
    <row r="225" spans="1:11" ht="30.75" hidden="1">
      <c r="A225" s="15"/>
      <c r="B225" s="132" t="s">
        <v>64</v>
      </c>
      <c r="C225" s="133"/>
      <c r="D225" s="133"/>
      <c r="E225" s="133"/>
      <c r="F225" s="134"/>
      <c r="G225" s="30" t="s">
        <v>220</v>
      </c>
      <c r="H225" s="20" t="s">
        <v>179</v>
      </c>
      <c r="I225" s="14" t="s">
        <v>0</v>
      </c>
      <c r="J225" s="12"/>
      <c r="K225" s="54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4"/>
    </row>
    <row r="227" spans="1:11" ht="45">
      <c r="A227" s="15"/>
      <c r="B227" s="135" t="s">
        <v>62</v>
      </c>
      <c r="C227" s="135"/>
      <c r="D227" s="135"/>
      <c r="E227" s="135"/>
      <c r="F227" s="136"/>
      <c r="G227" s="6" t="s">
        <v>504</v>
      </c>
      <c r="H227" s="7" t="s">
        <v>61</v>
      </c>
      <c r="I227" s="8" t="s">
        <v>0</v>
      </c>
      <c r="J227" s="9">
        <f>J228+J237</f>
        <v>7150700</v>
      </c>
      <c r="K227" s="53"/>
    </row>
    <row r="228" spans="1:11" ht="48.75" customHeight="1">
      <c r="A228" s="15"/>
      <c r="B228" s="126" t="s">
        <v>60</v>
      </c>
      <c r="C228" s="126"/>
      <c r="D228" s="126"/>
      <c r="E228" s="126"/>
      <c r="F228" s="127"/>
      <c r="G228" s="6" t="s">
        <v>506</v>
      </c>
      <c r="H228" s="13" t="s">
        <v>59</v>
      </c>
      <c r="I228" s="14" t="s">
        <v>0</v>
      </c>
      <c r="J228" s="4">
        <f>J229</f>
        <v>3775000</v>
      </c>
      <c r="K228" s="53"/>
    </row>
    <row r="229" spans="1:11" ht="61.5">
      <c r="A229" s="15"/>
      <c r="B229" s="27"/>
      <c r="C229" s="27"/>
      <c r="D229" s="27"/>
      <c r="E229" s="27"/>
      <c r="F229" s="28"/>
      <c r="G229" s="30" t="s">
        <v>535</v>
      </c>
      <c r="H229" s="20" t="s">
        <v>180</v>
      </c>
      <c r="I229" s="14"/>
      <c r="J229" s="4">
        <f>J230+J232</f>
        <v>3775000</v>
      </c>
      <c r="K229" s="53" t="s">
        <v>568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3"/>
    </row>
    <row r="231" spans="1:11" ht="46.5" hidden="1">
      <c r="A231" s="15"/>
      <c r="B231" s="140" t="s">
        <v>58</v>
      </c>
      <c r="C231" s="140"/>
      <c r="D231" s="140"/>
      <c r="E231" s="140"/>
      <c r="F231" s="141"/>
      <c r="G231" s="30" t="s">
        <v>27</v>
      </c>
      <c r="H231" s="20"/>
      <c r="I231" s="14">
        <v>400</v>
      </c>
      <c r="J231" s="4">
        <v>0</v>
      </c>
      <c r="K231" s="53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3"/>
    </row>
    <row r="233" spans="1:11" ht="45" customHeight="1" hidden="1">
      <c r="A233" s="15"/>
      <c r="B233" s="140" t="s">
        <v>57</v>
      </c>
      <c r="C233" s="140"/>
      <c r="D233" s="140"/>
      <c r="E233" s="140"/>
      <c r="F233" s="141"/>
      <c r="G233" s="30" t="s">
        <v>263</v>
      </c>
      <c r="H233" s="20" t="s">
        <v>376</v>
      </c>
      <c r="I233" s="14" t="s">
        <v>0</v>
      </c>
      <c r="J233" s="4">
        <f>J234</f>
        <v>18002800</v>
      </c>
      <c r="K233" s="53"/>
    </row>
    <row r="234" spans="1:11" ht="46.5" hidden="1">
      <c r="A234" s="15"/>
      <c r="B234" s="128">
        <v>500</v>
      </c>
      <c r="C234" s="128"/>
      <c r="D234" s="128"/>
      <c r="E234" s="128"/>
      <c r="F234" s="129"/>
      <c r="G234" s="30" t="s">
        <v>27</v>
      </c>
      <c r="H234" s="13" t="s">
        <v>0</v>
      </c>
      <c r="I234" s="14">
        <v>400</v>
      </c>
      <c r="J234" s="4">
        <v>18002800</v>
      </c>
      <c r="K234" s="53"/>
    </row>
    <row r="235" spans="1:11" ht="46.5" hidden="1">
      <c r="A235" s="15"/>
      <c r="B235" s="33"/>
      <c r="C235" s="33"/>
      <c r="D235" s="33"/>
      <c r="E235" s="33"/>
      <c r="F235" s="34"/>
      <c r="G235" s="30" t="s">
        <v>405</v>
      </c>
      <c r="H235" s="20" t="s">
        <v>404</v>
      </c>
      <c r="I235" s="14"/>
      <c r="J235" s="4">
        <f>J236</f>
        <v>3087000</v>
      </c>
      <c r="K235" s="53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3"/>
    </row>
    <row r="237" spans="1:11" ht="78.75" customHeight="1">
      <c r="A237" s="15"/>
      <c r="B237" s="33"/>
      <c r="C237" s="33"/>
      <c r="D237" s="33"/>
      <c r="E237" s="33"/>
      <c r="F237" s="34"/>
      <c r="G237" s="6" t="s">
        <v>532</v>
      </c>
      <c r="H237" s="13" t="s">
        <v>463</v>
      </c>
      <c r="I237" s="14"/>
      <c r="J237" s="4">
        <f>J238</f>
        <v>3375700</v>
      </c>
      <c r="K237" s="53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505</v>
      </c>
      <c r="H238" s="20" t="s">
        <v>464</v>
      </c>
      <c r="I238" s="14"/>
      <c r="J238" s="4">
        <f>J239</f>
        <v>3375700</v>
      </c>
      <c r="K238" s="53" t="s">
        <v>568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3"/>
    </row>
    <row r="240" spans="1:11" ht="60">
      <c r="A240" s="15"/>
      <c r="B240" s="135" t="s">
        <v>56</v>
      </c>
      <c r="C240" s="135"/>
      <c r="D240" s="135"/>
      <c r="E240" s="135"/>
      <c r="F240" s="136"/>
      <c r="G240" s="6" t="s">
        <v>549</v>
      </c>
      <c r="H240" s="7" t="s">
        <v>55</v>
      </c>
      <c r="I240" s="8" t="s">
        <v>0</v>
      </c>
      <c r="J240" s="9">
        <f>J241</f>
        <v>1100000</v>
      </c>
      <c r="K240" s="53"/>
    </row>
    <row r="241" spans="1:11" ht="54.75" customHeight="1">
      <c r="A241" s="15"/>
      <c r="B241" s="126" t="s">
        <v>54</v>
      </c>
      <c r="C241" s="126"/>
      <c r="D241" s="126"/>
      <c r="E241" s="126"/>
      <c r="F241" s="127"/>
      <c r="G241" s="30" t="s">
        <v>533</v>
      </c>
      <c r="H241" s="13" t="s">
        <v>53</v>
      </c>
      <c r="I241" s="14" t="s">
        <v>0</v>
      </c>
      <c r="J241" s="4">
        <f>J242</f>
        <v>1100000</v>
      </c>
      <c r="K241" s="53"/>
    </row>
    <row r="242" spans="1:11" ht="77.25">
      <c r="A242" s="15"/>
      <c r="B242" s="27"/>
      <c r="C242" s="27"/>
      <c r="D242" s="27"/>
      <c r="E242" s="27"/>
      <c r="F242" s="28"/>
      <c r="G242" s="30" t="s">
        <v>534</v>
      </c>
      <c r="H242" s="20" t="s">
        <v>269</v>
      </c>
      <c r="I242" s="14"/>
      <c r="J242" s="4">
        <f>J243</f>
        <v>1100000</v>
      </c>
      <c r="K242" s="53" t="s">
        <v>569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3"/>
    </row>
    <row r="244" spans="1:11" ht="93" hidden="1">
      <c r="A244" s="15"/>
      <c r="B244" s="25"/>
      <c r="C244" s="25"/>
      <c r="D244" s="25"/>
      <c r="E244" s="25"/>
      <c r="F244" s="26"/>
      <c r="G244" s="30" t="s">
        <v>446</v>
      </c>
      <c r="H244" s="20" t="s">
        <v>447</v>
      </c>
      <c r="I244" s="14"/>
      <c r="J244" s="4">
        <v>3958000</v>
      </c>
      <c r="K244" s="53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3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443</v>
      </c>
      <c r="H246" s="13" t="s">
        <v>273</v>
      </c>
      <c r="I246" s="14"/>
      <c r="J246" s="4">
        <f>J247+J249</f>
        <v>2985000</v>
      </c>
      <c r="K246" s="53"/>
    </row>
    <row r="247" spans="1:11" ht="30.75" hidden="1">
      <c r="A247" s="15"/>
      <c r="B247" s="25"/>
      <c r="C247" s="25"/>
      <c r="D247" s="25"/>
      <c r="E247" s="25"/>
      <c r="F247" s="26"/>
      <c r="G247" s="30" t="s">
        <v>444</v>
      </c>
      <c r="H247" s="20" t="s">
        <v>274</v>
      </c>
      <c r="I247" s="14"/>
      <c r="J247" s="4">
        <f>J248</f>
        <v>575000</v>
      </c>
      <c r="K247" s="53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3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378</v>
      </c>
      <c r="I249" s="14"/>
      <c r="J249" s="4">
        <f>J250</f>
        <v>2410000</v>
      </c>
      <c r="K249" s="53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3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3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3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3"/>
    </row>
    <row r="254" spans="1:11" ht="60">
      <c r="A254" s="15"/>
      <c r="B254" s="135" t="s">
        <v>52</v>
      </c>
      <c r="C254" s="135"/>
      <c r="D254" s="135"/>
      <c r="E254" s="135"/>
      <c r="F254" s="136"/>
      <c r="G254" s="6" t="s">
        <v>507</v>
      </c>
      <c r="H254" s="7" t="s">
        <v>51</v>
      </c>
      <c r="I254" s="8" t="s">
        <v>445</v>
      </c>
      <c r="J254" s="9">
        <f>J255</f>
        <v>50000</v>
      </c>
      <c r="K254" s="53"/>
    </row>
    <row r="255" spans="1:11" ht="62.25" customHeight="1">
      <c r="A255" s="15"/>
      <c r="B255" s="126" t="s">
        <v>50</v>
      </c>
      <c r="C255" s="126"/>
      <c r="D255" s="126"/>
      <c r="E255" s="126"/>
      <c r="F255" s="127"/>
      <c r="G255" s="30" t="s">
        <v>508</v>
      </c>
      <c r="H255" s="13" t="s">
        <v>49</v>
      </c>
      <c r="I255" s="14" t="s">
        <v>0</v>
      </c>
      <c r="J255" s="4">
        <f>J256</f>
        <v>50000</v>
      </c>
      <c r="K255" s="54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509</v>
      </c>
      <c r="H256" s="20" t="s">
        <v>181</v>
      </c>
      <c r="I256" s="14"/>
      <c r="J256" s="4">
        <f>J257+J258</f>
        <v>50000</v>
      </c>
      <c r="K256" s="53" t="s">
        <v>556</v>
      </c>
    </row>
    <row r="257" spans="1:11" ht="30.75">
      <c r="A257" s="15"/>
      <c r="B257" s="140" t="s">
        <v>48</v>
      </c>
      <c r="C257" s="140"/>
      <c r="D257" s="140"/>
      <c r="E257" s="140"/>
      <c r="F257" s="141"/>
      <c r="G257" s="70" t="s">
        <v>2</v>
      </c>
      <c r="H257" s="71"/>
      <c r="I257" s="72">
        <v>200</v>
      </c>
      <c r="J257" s="73">
        <v>45000</v>
      </c>
      <c r="K257" s="53"/>
    </row>
    <row r="258" spans="1:11" ht="15">
      <c r="A258" s="15"/>
      <c r="B258" s="33"/>
      <c r="C258" s="33"/>
      <c r="D258" s="33"/>
      <c r="E258" s="33"/>
      <c r="F258" s="34"/>
      <c r="G258" s="70" t="s">
        <v>1</v>
      </c>
      <c r="H258" s="71"/>
      <c r="I258" s="72">
        <v>800</v>
      </c>
      <c r="J258" s="73">
        <v>5000</v>
      </c>
      <c r="K258" s="53"/>
    </row>
    <row r="259" spans="1:11" ht="31.5" customHeight="1">
      <c r="A259" s="15"/>
      <c r="B259" s="33"/>
      <c r="C259" s="33"/>
      <c r="D259" s="33"/>
      <c r="E259" s="33"/>
      <c r="F259" s="34"/>
      <c r="G259" s="101" t="s">
        <v>510</v>
      </c>
      <c r="H259" s="106" t="s">
        <v>360</v>
      </c>
      <c r="I259" s="106"/>
      <c r="J259" s="107">
        <f>J260</f>
        <v>27450</v>
      </c>
      <c r="K259" s="53"/>
    </row>
    <row r="260" spans="1:11" ht="31.5" customHeight="1">
      <c r="A260" s="15"/>
      <c r="B260" s="33"/>
      <c r="C260" s="33"/>
      <c r="D260" s="33"/>
      <c r="E260" s="33"/>
      <c r="F260" s="34"/>
      <c r="G260" s="91" t="s">
        <v>511</v>
      </c>
      <c r="H260" s="92" t="s">
        <v>361</v>
      </c>
      <c r="I260" s="92"/>
      <c r="J260" s="93">
        <f>J261+J265+J263</f>
        <v>27450</v>
      </c>
      <c r="K260" s="53"/>
    </row>
    <row r="261" spans="1:11" ht="33" customHeight="1">
      <c r="A261" s="15"/>
      <c r="B261" s="33"/>
      <c r="C261" s="33"/>
      <c r="D261" s="33"/>
      <c r="E261" s="33"/>
      <c r="F261" s="34"/>
      <c r="G261" s="91" t="s">
        <v>512</v>
      </c>
      <c r="H261" s="108" t="s">
        <v>410</v>
      </c>
      <c r="I261" s="92"/>
      <c r="J261" s="93">
        <f>J262</f>
        <v>27450</v>
      </c>
      <c r="K261" s="53" t="s">
        <v>556</v>
      </c>
    </row>
    <row r="262" spans="1:11" ht="15">
      <c r="A262" s="15"/>
      <c r="B262" s="33"/>
      <c r="C262" s="33"/>
      <c r="D262" s="33"/>
      <c r="E262" s="33"/>
      <c r="F262" s="34"/>
      <c r="G262" s="91" t="s">
        <v>1</v>
      </c>
      <c r="H262" s="92"/>
      <c r="I262" s="92">
        <v>800</v>
      </c>
      <c r="J262" s="93">
        <v>27450</v>
      </c>
      <c r="K262" s="53"/>
    </row>
    <row r="263" spans="1:11" ht="77.25" hidden="1">
      <c r="A263" s="15"/>
      <c r="B263" s="33"/>
      <c r="C263" s="33"/>
      <c r="D263" s="33"/>
      <c r="E263" s="33"/>
      <c r="F263" s="34"/>
      <c r="G263" s="102" t="s">
        <v>409</v>
      </c>
      <c r="H263" s="105" t="s">
        <v>408</v>
      </c>
      <c r="I263" s="103"/>
      <c r="J263" s="104">
        <f>J264</f>
        <v>0</v>
      </c>
      <c r="K263" s="53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3"/>
      <c r="I264" s="103">
        <v>800</v>
      </c>
      <c r="J264" s="104"/>
      <c r="K264" s="53"/>
    </row>
    <row r="265" spans="1:11" ht="77.25" hidden="1">
      <c r="A265" s="15"/>
      <c r="B265" s="33"/>
      <c r="C265" s="33"/>
      <c r="D265" s="33"/>
      <c r="E265" s="33"/>
      <c r="F265" s="34"/>
      <c r="G265" s="102" t="s">
        <v>407</v>
      </c>
      <c r="H265" s="105" t="s">
        <v>406</v>
      </c>
      <c r="I265" s="103"/>
      <c r="J265" s="104">
        <f>J266</f>
        <v>0</v>
      </c>
      <c r="K265" s="53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2"/>
      <c r="I266" s="103">
        <v>800</v>
      </c>
      <c r="J266" s="104"/>
      <c r="K266" s="53"/>
    </row>
    <row r="267" spans="1:11" ht="49.5" customHeight="1">
      <c r="A267" s="15"/>
      <c r="B267" s="135" t="s">
        <v>47</v>
      </c>
      <c r="C267" s="135"/>
      <c r="D267" s="135"/>
      <c r="E267" s="135"/>
      <c r="F267" s="136"/>
      <c r="G267" s="74" t="s">
        <v>513</v>
      </c>
      <c r="H267" s="75" t="s">
        <v>46</v>
      </c>
      <c r="I267" s="76" t="s">
        <v>0</v>
      </c>
      <c r="J267" s="77">
        <f>J268+J273+J278</f>
        <v>14284981</v>
      </c>
      <c r="K267" s="53"/>
    </row>
    <row r="268" spans="1:11" ht="45">
      <c r="A268" s="15"/>
      <c r="B268" s="137" t="s">
        <v>42</v>
      </c>
      <c r="C268" s="137"/>
      <c r="D268" s="137"/>
      <c r="E268" s="137"/>
      <c r="F268" s="132"/>
      <c r="G268" s="6" t="s">
        <v>514</v>
      </c>
      <c r="H268" s="13" t="s">
        <v>45</v>
      </c>
      <c r="I268" s="14" t="s">
        <v>0</v>
      </c>
      <c r="J268" s="4">
        <f>J269</f>
        <v>150000</v>
      </c>
      <c r="K268" s="54"/>
    </row>
    <row r="269" spans="1:11" ht="46.5">
      <c r="A269" s="15"/>
      <c r="B269" s="140" t="s">
        <v>41</v>
      </c>
      <c r="C269" s="140"/>
      <c r="D269" s="140"/>
      <c r="E269" s="140"/>
      <c r="F269" s="141"/>
      <c r="G269" s="30" t="s">
        <v>515</v>
      </c>
      <c r="H269" s="20" t="s">
        <v>182</v>
      </c>
      <c r="I269" s="14" t="s">
        <v>0</v>
      </c>
      <c r="J269" s="4">
        <f>J270</f>
        <v>150000</v>
      </c>
      <c r="K269" s="53" t="s">
        <v>570</v>
      </c>
    </row>
    <row r="270" spans="1:11" ht="30.75">
      <c r="A270" s="15"/>
      <c r="B270" s="140">
        <v>200</v>
      </c>
      <c r="C270" s="140"/>
      <c r="D270" s="140"/>
      <c r="E270" s="140"/>
      <c r="F270" s="141"/>
      <c r="G270" s="30" t="s">
        <v>2</v>
      </c>
      <c r="H270" s="13" t="s">
        <v>0</v>
      </c>
      <c r="I270" s="14">
        <v>200</v>
      </c>
      <c r="J270" s="4">
        <v>150000</v>
      </c>
      <c r="K270" s="53"/>
    </row>
    <row r="271" spans="1:11" ht="30.75" hidden="1">
      <c r="A271" s="15"/>
      <c r="B271" s="33"/>
      <c r="C271" s="33"/>
      <c r="D271" s="33"/>
      <c r="E271" s="33"/>
      <c r="F271" s="34"/>
      <c r="G271" s="30" t="s">
        <v>432</v>
      </c>
      <c r="H271" s="20" t="s">
        <v>431</v>
      </c>
      <c r="I271" s="14"/>
      <c r="J271" s="4"/>
      <c r="K271" s="53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3"/>
    </row>
    <row r="273" spans="1:11" ht="64.5" customHeight="1">
      <c r="A273" s="15"/>
      <c r="B273" s="137" t="s">
        <v>40</v>
      </c>
      <c r="C273" s="137"/>
      <c r="D273" s="137"/>
      <c r="E273" s="137"/>
      <c r="F273" s="132"/>
      <c r="G273" s="6" t="s">
        <v>516</v>
      </c>
      <c r="H273" s="13" t="s">
        <v>44</v>
      </c>
      <c r="I273" s="14" t="s">
        <v>0</v>
      </c>
      <c r="J273" s="4">
        <f>J274</f>
        <v>2971500</v>
      </c>
      <c r="K273" s="53"/>
    </row>
    <row r="274" spans="1:11" ht="65.25" customHeight="1">
      <c r="A274" s="15"/>
      <c r="B274" s="140" t="s">
        <v>39</v>
      </c>
      <c r="C274" s="140"/>
      <c r="D274" s="140"/>
      <c r="E274" s="140"/>
      <c r="F274" s="141"/>
      <c r="G274" s="30" t="s">
        <v>517</v>
      </c>
      <c r="H274" s="20" t="s">
        <v>183</v>
      </c>
      <c r="I274" s="14" t="s">
        <v>0</v>
      </c>
      <c r="J274" s="4">
        <f>J275+J276+J277</f>
        <v>2971500</v>
      </c>
      <c r="K274" s="53" t="s">
        <v>570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3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3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3"/>
    </row>
    <row r="278" spans="1:11" ht="45" customHeight="1">
      <c r="A278" s="15"/>
      <c r="B278" s="33"/>
      <c r="C278" s="33"/>
      <c r="D278" s="33"/>
      <c r="E278" s="33"/>
      <c r="F278" s="34"/>
      <c r="G278" s="115" t="s">
        <v>518</v>
      </c>
      <c r="H278" s="20" t="s">
        <v>43</v>
      </c>
      <c r="I278" s="14"/>
      <c r="J278" s="4">
        <f>J279</f>
        <v>11163481</v>
      </c>
      <c r="K278" s="53"/>
    </row>
    <row r="279" spans="1:11" ht="60" customHeight="1">
      <c r="A279" s="15"/>
      <c r="B279" s="33"/>
      <c r="C279" s="33"/>
      <c r="D279" s="33"/>
      <c r="E279" s="33"/>
      <c r="F279" s="34"/>
      <c r="G279" s="39" t="s">
        <v>519</v>
      </c>
      <c r="H279" s="20" t="s">
        <v>224</v>
      </c>
      <c r="I279" s="14"/>
      <c r="J279" s="4">
        <f>J280+J281</f>
        <v>11163481</v>
      </c>
      <c r="K279" s="53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9" t="s">
        <v>571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3" t="s">
        <v>569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369</v>
      </c>
      <c r="H282" s="20" t="s">
        <v>367</v>
      </c>
      <c r="I282" s="14"/>
      <c r="J282" s="4">
        <f>J285+J283</f>
        <v>21053</v>
      </c>
      <c r="K282" s="53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476</v>
      </c>
      <c r="H283" s="20" t="s">
        <v>475</v>
      </c>
      <c r="I283" s="14"/>
      <c r="J283" s="4">
        <f>J284</f>
        <v>20000</v>
      </c>
      <c r="K283" s="53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3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368</v>
      </c>
      <c r="H285" s="20" t="s">
        <v>366</v>
      </c>
      <c r="I285" s="14"/>
      <c r="J285" s="4">
        <f>J286</f>
        <v>1053</v>
      </c>
      <c r="K285" s="53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3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450</v>
      </c>
      <c r="H287" s="20" t="s">
        <v>448</v>
      </c>
      <c r="I287" s="14"/>
      <c r="J287" s="4">
        <f>J290+J296+J292</f>
        <v>6757233</v>
      </c>
      <c r="K287" s="53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3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3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451</v>
      </c>
      <c r="H290" s="20" t="s">
        <v>449</v>
      </c>
      <c r="I290" s="14"/>
      <c r="J290" s="4">
        <f>J291</f>
        <v>282378</v>
      </c>
      <c r="K290" s="53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3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467</v>
      </c>
      <c r="H292" s="20" t="s">
        <v>466</v>
      </c>
      <c r="I292" s="14"/>
      <c r="J292" s="4">
        <f>J293+J294+J295</f>
        <v>6201000</v>
      </c>
      <c r="K292" s="53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465</v>
      </c>
      <c r="H293" s="20"/>
      <c r="I293" s="14">
        <v>100</v>
      </c>
      <c r="J293" s="4">
        <v>2500350</v>
      </c>
      <c r="K293" s="53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3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3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440</v>
      </c>
      <c r="H296" s="20" t="s">
        <v>439</v>
      </c>
      <c r="I296" s="14"/>
      <c r="J296" s="4">
        <f>J297</f>
        <v>273855</v>
      </c>
      <c r="K296" s="53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3"/>
    </row>
    <row r="298" spans="1:11" ht="51" customHeight="1">
      <c r="A298" s="15"/>
      <c r="B298" s="135" t="s">
        <v>38</v>
      </c>
      <c r="C298" s="135"/>
      <c r="D298" s="135"/>
      <c r="E298" s="135"/>
      <c r="F298" s="136"/>
      <c r="G298" s="6" t="s">
        <v>520</v>
      </c>
      <c r="H298" s="7" t="s">
        <v>37</v>
      </c>
      <c r="I298" s="8" t="s">
        <v>0</v>
      </c>
      <c r="J298" s="9">
        <f>J299</f>
        <v>1626300</v>
      </c>
      <c r="K298" s="53"/>
    </row>
    <row r="299" spans="1:11" ht="45" customHeight="1">
      <c r="A299" s="15"/>
      <c r="B299" s="126" t="s">
        <v>36</v>
      </c>
      <c r="C299" s="126"/>
      <c r="D299" s="126"/>
      <c r="E299" s="126"/>
      <c r="F299" s="127"/>
      <c r="G299" s="30" t="s">
        <v>521</v>
      </c>
      <c r="H299" s="13" t="s">
        <v>184</v>
      </c>
      <c r="I299" s="14" t="s">
        <v>0</v>
      </c>
      <c r="J299" s="4">
        <f>J300</f>
        <v>1626300</v>
      </c>
      <c r="K299" s="53"/>
    </row>
    <row r="300" spans="1:11" ht="48" customHeight="1">
      <c r="A300" s="15"/>
      <c r="B300" s="140" t="s">
        <v>35</v>
      </c>
      <c r="C300" s="140"/>
      <c r="D300" s="140"/>
      <c r="E300" s="140"/>
      <c r="F300" s="141"/>
      <c r="G300" s="30" t="s">
        <v>522</v>
      </c>
      <c r="H300" s="20" t="s">
        <v>205</v>
      </c>
      <c r="I300" s="14" t="s">
        <v>0</v>
      </c>
      <c r="J300" s="4">
        <f>J301</f>
        <v>1626300</v>
      </c>
      <c r="K300" s="53" t="s">
        <v>572</v>
      </c>
    </row>
    <row r="301" spans="1:11" ht="30.75" customHeight="1">
      <c r="A301" s="15"/>
      <c r="B301" s="128">
        <v>200</v>
      </c>
      <c r="C301" s="128"/>
      <c r="D301" s="128"/>
      <c r="E301" s="128"/>
      <c r="F301" s="129"/>
      <c r="G301" s="30" t="s">
        <v>4</v>
      </c>
      <c r="H301" s="13" t="s">
        <v>0</v>
      </c>
      <c r="I301" s="14">
        <v>600</v>
      </c>
      <c r="J301" s="4">
        <v>1626300</v>
      </c>
      <c r="K301" s="53"/>
    </row>
    <row r="302" spans="1:11" ht="48" customHeight="1">
      <c r="A302" s="15"/>
      <c r="B302" s="135" t="s">
        <v>34</v>
      </c>
      <c r="C302" s="135"/>
      <c r="D302" s="135"/>
      <c r="E302" s="135"/>
      <c r="F302" s="136"/>
      <c r="G302" s="68" t="s">
        <v>523</v>
      </c>
      <c r="H302" s="7" t="s">
        <v>33</v>
      </c>
      <c r="I302" s="8" t="s">
        <v>0</v>
      </c>
      <c r="J302" s="9">
        <f>J303+J310</f>
        <v>37521700</v>
      </c>
      <c r="K302" s="53"/>
    </row>
    <row r="303" spans="1:11" ht="60">
      <c r="A303" s="15"/>
      <c r="B303" s="126" t="s">
        <v>32</v>
      </c>
      <c r="C303" s="126"/>
      <c r="D303" s="126"/>
      <c r="E303" s="126"/>
      <c r="F303" s="127"/>
      <c r="G303" s="115" t="s">
        <v>524</v>
      </c>
      <c r="H303" s="13" t="s">
        <v>31</v>
      </c>
      <c r="I303" s="14" t="s">
        <v>0</v>
      </c>
      <c r="J303" s="4">
        <f>J304+J306+J308</f>
        <v>29589000</v>
      </c>
      <c r="K303" s="53"/>
    </row>
    <row r="304" spans="1:11" ht="63" customHeight="1">
      <c r="A304" s="15"/>
      <c r="B304" s="140" t="s">
        <v>30</v>
      </c>
      <c r="C304" s="140"/>
      <c r="D304" s="140"/>
      <c r="E304" s="140"/>
      <c r="F304" s="141"/>
      <c r="G304" s="39" t="s">
        <v>525</v>
      </c>
      <c r="H304" s="20" t="s">
        <v>185</v>
      </c>
      <c r="I304" s="14" t="s">
        <v>0</v>
      </c>
      <c r="J304" s="4">
        <f>J305</f>
        <v>5997910</v>
      </c>
      <c r="K304" s="53" t="s">
        <v>573</v>
      </c>
    </row>
    <row r="305" spans="1:11" ht="30.75">
      <c r="A305" s="15"/>
      <c r="B305" s="140">
        <v>200</v>
      </c>
      <c r="C305" s="140"/>
      <c r="D305" s="140"/>
      <c r="E305" s="140"/>
      <c r="F305" s="141"/>
      <c r="G305" s="30" t="s">
        <v>2</v>
      </c>
      <c r="H305" s="13" t="s">
        <v>0</v>
      </c>
      <c r="I305" s="14">
        <v>200</v>
      </c>
      <c r="J305" s="4">
        <v>5997910</v>
      </c>
      <c r="K305" s="53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354</v>
      </c>
      <c r="I306" s="14"/>
      <c r="J306" s="4">
        <f>J307</f>
        <v>1812090</v>
      </c>
      <c r="K306" s="53" t="s">
        <v>573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3"/>
    </row>
    <row r="308" spans="1:11" ht="15">
      <c r="A308" s="15"/>
      <c r="B308" s="130" t="s">
        <v>29</v>
      </c>
      <c r="C308" s="130"/>
      <c r="D308" s="130"/>
      <c r="E308" s="130"/>
      <c r="F308" s="131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3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3" t="s">
        <v>573</v>
      </c>
    </row>
    <row r="310" spans="1:11" ht="83.25" customHeight="1">
      <c r="A310" s="15"/>
      <c r="B310" s="33"/>
      <c r="C310" s="33"/>
      <c r="D310" s="33"/>
      <c r="E310" s="33"/>
      <c r="F310" s="34"/>
      <c r="G310" s="114" t="s">
        <v>526</v>
      </c>
      <c r="H310" s="79" t="s">
        <v>362</v>
      </c>
      <c r="I310" s="14"/>
      <c r="J310" s="4">
        <f>J311+J313+J315</f>
        <v>7932700</v>
      </c>
      <c r="K310" s="53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3" t="s">
        <v>574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3"/>
    </row>
    <row r="313" spans="1:11" ht="61.5">
      <c r="A313" s="15"/>
      <c r="B313" s="130" t="s">
        <v>26</v>
      </c>
      <c r="C313" s="130"/>
      <c r="D313" s="130"/>
      <c r="E313" s="130"/>
      <c r="F313" s="131"/>
      <c r="G313" s="78" t="s">
        <v>264</v>
      </c>
      <c r="H313" s="96" t="s">
        <v>363</v>
      </c>
      <c r="I313" s="14" t="s">
        <v>0</v>
      </c>
      <c r="J313" s="4">
        <f>J314</f>
        <v>17700</v>
      </c>
      <c r="K313" s="53" t="s">
        <v>574</v>
      </c>
    </row>
    <row r="314" spans="1:11" ht="15">
      <c r="A314" s="15"/>
      <c r="B314" s="128">
        <v>500</v>
      </c>
      <c r="C314" s="128"/>
      <c r="D314" s="128"/>
      <c r="E314" s="128"/>
      <c r="F314" s="129"/>
      <c r="G314" s="30" t="s">
        <v>5</v>
      </c>
      <c r="H314" s="97" t="s">
        <v>0</v>
      </c>
      <c r="I314" s="98">
        <v>300</v>
      </c>
      <c r="J314" s="99">
        <v>17700</v>
      </c>
      <c r="K314" s="53"/>
    </row>
    <row r="315" spans="1:11" ht="50.25" customHeight="1">
      <c r="A315" s="15"/>
      <c r="B315" s="130" t="s">
        <v>25</v>
      </c>
      <c r="C315" s="130"/>
      <c r="D315" s="130"/>
      <c r="E315" s="130"/>
      <c r="F315" s="131"/>
      <c r="G315" s="78" t="s">
        <v>265</v>
      </c>
      <c r="H315" s="96" t="s">
        <v>364</v>
      </c>
      <c r="I315" s="14" t="s">
        <v>0</v>
      </c>
      <c r="J315" s="4">
        <f>J316</f>
        <v>16000</v>
      </c>
      <c r="K315" s="53" t="s">
        <v>574</v>
      </c>
    </row>
    <row r="316" spans="1:11" ht="15">
      <c r="A316" s="15"/>
      <c r="B316" s="128">
        <v>500</v>
      </c>
      <c r="C316" s="128"/>
      <c r="D316" s="128"/>
      <c r="E316" s="128"/>
      <c r="F316" s="129"/>
      <c r="G316" s="30" t="s">
        <v>5</v>
      </c>
      <c r="H316" s="66" t="s">
        <v>0</v>
      </c>
      <c r="I316" s="94">
        <v>300</v>
      </c>
      <c r="J316" s="95">
        <v>16000</v>
      </c>
      <c r="K316" s="53"/>
    </row>
    <row r="317" spans="1:11" ht="45">
      <c r="A317" s="15"/>
      <c r="B317" s="135" t="s">
        <v>24</v>
      </c>
      <c r="C317" s="135"/>
      <c r="D317" s="135"/>
      <c r="E317" s="135"/>
      <c r="F317" s="136"/>
      <c r="G317" s="6" t="s">
        <v>527</v>
      </c>
      <c r="H317" s="7" t="s">
        <v>23</v>
      </c>
      <c r="I317" s="8" t="s">
        <v>0</v>
      </c>
      <c r="J317" s="9">
        <f>J318</f>
        <v>1750000</v>
      </c>
      <c r="K317" s="53"/>
    </row>
    <row r="318" spans="1:11" ht="50.25" customHeight="1">
      <c r="A318" s="15"/>
      <c r="B318" s="126" t="s">
        <v>22</v>
      </c>
      <c r="C318" s="126"/>
      <c r="D318" s="126"/>
      <c r="E318" s="126"/>
      <c r="F318" s="127"/>
      <c r="G318" s="30" t="s">
        <v>528</v>
      </c>
      <c r="H318" s="13" t="s">
        <v>21</v>
      </c>
      <c r="I318" s="14" t="s">
        <v>0</v>
      </c>
      <c r="J318" s="4">
        <f>J319</f>
        <v>1750000</v>
      </c>
      <c r="K318" s="53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529</v>
      </c>
      <c r="H319" s="20" t="s">
        <v>221</v>
      </c>
      <c r="I319" s="14"/>
      <c r="J319" s="4">
        <f>J320+J322+J321</f>
        <v>1750000</v>
      </c>
      <c r="K319" s="53" t="s">
        <v>575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3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3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3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373</v>
      </c>
      <c r="H323" s="67" t="s">
        <v>358</v>
      </c>
      <c r="I323" s="8"/>
      <c r="J323" s="9">
        <f>J324</f>
        <v>2833891</v>
      </c>
      <c r="K323" s="53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365</v>
      </c>
      <c r="H324" s="19" t="s">
        <v>359</v>
      </c>
      <c r="I324" s="14"/>
      <c r="J324" s="4">
        <f>J327+J329+J331</f>
        <v>2833891</v>
      </c>
      <c r="K324" s="53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3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3"/>
    </row>
    <row r="327" spans="1:11" ht="30.75" hidden="1">
      <c r="A327" s="15"/>
      <c r="B327" s="27"/>
      <c r="C327" s="27"/>
      <c r="D327" s="27"/>
      <c r="E327" s="27"/>
      <c r="F327" s="28"/>
      <c r="G327" s="30" t="s">
        <v>437</v>
      </c>
      <c r="H327" s="20" t="s">
        <v>454</v>
      </c>
      <c r="I327" s="14"/>
      <c r="J327" s="4">
        <v>242000</v>
      </c>
      <c r="K327" s="53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3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469</v>
      </c>
      <c r="H329" s="20" t="s">
        <v>468</v>
      </c>
      <c r="I329" s="14"/>
      <c r="J329" s="4">
        <f>J330</f>
        <v>812891</v>
      </c>
      <c r="K329" s="53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3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374</v>
      </c>
      <c r="H331" s="20" t="s">
        <v>379</v>
      </c>
      <c r="I331" s="14"/>
      <c r="J331" s="4">
        <f>J332+J333</f>
        <v>1779000</v>
      </c>
      <c r="K331" s="53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3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3"/>
    </row>
    <row r="334" spans="1:11" ht="0" customHeight="1" hidden="1">
      <c r="A334" s="15"/>
      <c r="B334" s="140" t="s">
        <v>20</v>
      </c>
      <c r="C334" s="140"/>
      <c r="D334" s="140"/>
      <c r="E334" s="140"/>
      <c r="F334" s="141"/>
      <c r="G334" s="30" t="s">
        <v>19</v>
      </c>
      <c r="H334" s="13" t="s">
        <v>222</v>
      </c>
      <c r="I334" s="14" t="s">
        <v>0</v>
      </c>
      <c r="J334" s="4">
        <v>0</v>
      </c>
      <c r="K334" s="53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3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3"/>
    </row>
    <row r="337" spans="1:11" ht="60">
      <c r="A337" s="15"/>
      <c r="B337" s="135" t="s">
        <v>18</v>
      </c>
      <c r="C337" s="135"/>
      <c r="D337" s="135"/>
      <c r="E337" s="135"/>
      <c r="F337" s="136"/>
      <c r="G337" s="6" t="s">
        <v>530</v>
      </c>
      <c r="H337" s="7" t="s">
        <v>17</v>
      </c>
      <c r="I337" s="8" t="s">
        <v>0</v>
      </c>
      <c r="J337" s="9">
        <f>J338</f>
        <v>9640000</v>
      </c>
      <c r="K337" s="53"/>
    </row>
    <row r="338" spans="1:11" ht="51" customHeight="1">
      <c r="A338" s="15"/>
      <c r="B338" s="126" t="s">
        <v>16</v>
      </c>
      <c r="C338" s="126"/>
      <c r="D338" s="126"/>
      <c r="E338" s="126"/>
      <c r="F338" s="127"/>
      <c r="G338" s="30" t="s">
        <v>531</v>
      </c>
      <c r="H338" s="13" t="s">
        <v>15</v>
      </c>
      <c r="I338" s="14" t="s">
        <v>0</v>
      </c>
      <c r="J338" s="4">
        <f>J339</f>
        <v>9640000</v>
      </c>
      <c r="K338" s="53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3" t="s">
        <v>576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3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423</v>
      </c>
      <c r="H341" s="13" t="s">
        <v>419</v>
      </c>
      <c r="I341" s="14"/>
      <c r="J341" s="4">
        <v>10000</v>
      </c>
      <c r="K341" s="53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420</v>
      </c>
      <c r="I342" s="14"/>
      <c r="J342" s="4">
        <f>J343</f>
        <v>10000</v>
      </c>
      <c r="K342" s="53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4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424</v>
      </c>
      <c r="H344" s="13" t="s">
        <v>422</v>
      </c>
      <c r="I344" s="14"/>
      <c r="J344" s="4">
        <v>110000</v>
      </c>
      <c r="K344" s="54"/>
    </row>
    <row r="345" spans="1:11" ht="65.25" customHeight="1" hidden="1">
      <c r="A345" s="15"/>
      <c r="B345" s="140" t="s">
        <v>14</v>
      </c>
      <c r="C345" s="140"/>
      <c r="D345" s="140"/>
      <c r="E345" s="140"/>
      <c r="F345" s="141"/>
      <c r="G345" s="30" t="s">
        <v>203</v>
      </c>
      <c r="H345" s="13" t="s">
        <v>421</v>
      </c>
      <c r="I345" s="14" t="s">
        <v>0</v>
      </c>
      <c r="J345" s="4">
        <f>J346</f>
        <v>110000</v>
      </c>
      <c r="K345" s="53"/>
    </row>
    <row r="346" spans="1:11" ht="30.75" hidden="1">
      <c r="A346" s="15"/>
      <c r="B346" s="128">
        <v>500</v>
      </c>
      <c r="C346" s="128"/>
      <c r="D346" s="128"/>
      <c r="E346" s="128"/>
      <c r="F346" s="129"/>
      <c r="G346" s="30" t="s">
        <v>2</v>
      </c>
      <c r="H346" s="13" t="s">
        <v>0</v>
      </c>
      <c r="I346" s="14">
        <v>200</v>
      </c>
      <c r="J346" s="4">
        <v>110000</v>
      </c>
      <c r="K346" s="53"/>
    </row>
    <row r="347" spans="1:11" ht="15">
      <c r="A347" s="15"/>
      <c r="B347" s="135" t="s">
        <v>12</v>
      </c>
      <c r="C347" s="135"/>
      <c r="D347" s="135"/>
      <c r="E347" s="135"/>
      <c r="F347" s="136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3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381</v>
      </c>
      <c r="I348" s="14"/>
      <c r="J348" s="4">
        <f>J349+J350</f>
        <v>978412</v>
      </c>
      <c r="K348" s="53" t="s">
        <v>577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3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3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3" t="s">
        <v>578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3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3" t="s">
        <v>579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3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3" t="s">
        <v>579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3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3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3" t="s">
        <v>580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3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3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3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3" t="s">
        <v>581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3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3" t="s">
        <v>581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3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3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3" t="s">
        <v>581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3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3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3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3" t="s">
        <v>563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3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3" t="s">
        <v>566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3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3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3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3" t="s">
        <v>582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538</v>
      </c>
      <c r="I381" s="14" t="s">
        <v>0</v>
      </c>
      <c r="J381" s="4">
        <f>J382+J383</f>
        <v>386529</v>
      </c>
      <c r="K381" s="53" t="s">
        <v>563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3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3" t="s">
        <v>580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3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3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3" t="s">
        <v>570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539</v>
      </c>
      <c r="I389" s="14" t="s">
        <v>0</v>
      </c>
      <c r="J389" s="4">
        <f>J390+J391+J392</f>
        <v>6069100</v>
      </c>
      <c r="K389" s="53" t="s">
        <v>559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3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3"/>
    </row>
    <row r="393" spans="1:11" ht="15">
      <c r="A393" s="15"/>
      <c r="B393" s="126" t="s">
        <v>12</v>
      </c>
      <c r="C393" s="126"/>
      <c r="D393" s="126"/>
      <c r="E393" s="126"/>
      <c r="F393" s="127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3"/>
    </row>
    <row r="394" spans="1:11" ht="35.25" customHeight="1">
      <c r="A394" s="15"/>
      <c r="B394" s="140" t="s">
        <v>10</v>
      </c>
      <c r="C394" s="140"/>
      <c r="D394" s="140"/>
      <c r="E394" s="140"/>
      <c r="F394" s="141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3" t="s">
        <v>583</v>
      </c>
    </row>
    <row r="395" spans="1:11" ht="15">
      <c r="A395" s="15"/>
      <c r="B395" s="128">
        <v>500</v>
      </c>
      <c r="C395" s="128"/>
      <c r="D395" s="128"/>
      <c r="E395" s="128"/>
      <c r="F395" s="129"/>
      <c r="G395" s="30" t="s">
        <v>6</v>
      </c>
      <c r="H395" s="13" t="s">
        <v>0</v>
      </c>
      <c r="I395" s="14">
        <v>500</v>
      </c>
      <c r="J395" s="4">
        <v>538200</v>
      </c>
      <c r="K395" s="53"/>
    </row>
    <row r="396" spans="1:11" ht="46.5" hidden="1">
      <c r="A396" s="15"/>
      <c r="B396" s="33"/>
      <c r="C396" s="33"/>
      <c r="D396" s="33"/>
      <c r="E396" s="33"/>
      <c r="F396" s="34"/>
      <c r="G396" s="30" t="s">
        <v>474</v>
      </c>
      <c r="H396" s="13" t="s">
        <v>473</v>
      </c>
      <c r="I396" s="14"/>
      <c r="J396" s="4">
        <f>J397</f>
        <v>1200199</v>
      </c>
      <c r="K396" s="53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3"/>
    </row>
    <row r="398" spans="1:11" ht="61.5" hidden="1">
      <c r="A398" s="15"/>
      <c r="B398" s="33"/>
      <c r="C398" s="33"/>
      <c r="D398" s="33"/>
      <c r="E398" s="33"/>
      <c r="F398" s="34"/>
      <c r="G398" s="30" t="s">
        <v>442</v>
      </c>
      <c r="H398" s="13" t="s">
        <v>433</v>
      </c>
      <c r="I398" s="14"/>
      <c r="J398" s="4">
        <v>0</v>
      </c>
      <c r="K398" s="53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3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429</v>
      </c>
      <c r="I400" s="14" t="s">
        <v>0</v>
      </c>
      <c r="J400" s="4">
        <f>J401</f>
        <v>69750</v>
      </c>
      <c r="K400" s="53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3"/>
    </row>
    <row r="402" spans="1:11" ht="61.5" hidden="1">
      <c r="A402" s="15"/>
      <c r="B402" s="33"/>
      <c r="C402" s="33"/>
      <c r="D402" s="33"/>
      <c r="E402" s="33"/>
      <c r="F402" s="34"/>
      <c r="G402" s="30" t="s">
        <v>452</v>
      </c>
      <c r="H402" s="20" t="s">
        <v>383</v>
      </c>
      <c r="I402" s="14"/>
      <c r="J402" s="4">
        <f>J403</f>
        <v>2440000</v>
      </c>
      <c r="K402" s="53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3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453</v>
      </c>
      <c r="H404" s="13" t="s">
        <v>441</v>
      </c>
      <c r="I404" s="14"/>
      <c r="J404" s="4">
        <v>1557504</v>
      </c>
      <c r="K404" s="53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3"/>
    </row>
    <row r="406" spans="1:11" ht="52.5" customHeight="1">
      <c r="A406" s="15"/>
      <c r="B406" s="33"/>
      <c r="C406" s="33"/>
      <c r="D406" s="33"/>
      <c r="E406" s="33"/>
      <c r="F406" s="34"/>
      <c r="G406" s="30" t="s">
        <v>384</v>
      </c>
      <c r="H406" s="13" t="s">
        <v>382</v>
      </c>
      <c r="I406" s="14" t="s">
        <v>0</v>
      </c>
      <c r="J406" s="4">
        <f>J407</f>
        <v>50000</v>
      </c>
      <c r="K406" s="53" t="s">
        <v>569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3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3" t="s">
        <v>576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3"/>
    </row>
    <row r="410" spans="1:11" ht="83.25" customHeight="1" hidden="1">
      <c r="A410" s="65"/>
      <c r="B410" s="33"/>
      <c r="C410" s="33"/>
      <c r="D410" s="33"/>
      <c r="E410" s="33"/>
      <c r="F410" s="34"/>
      <c r="G410" s="30" t="s">
        <v>371</v>
      </c>
      <c r="H410" s="13" t="s">
        <v>370</v>
      </c>
      <c r="I410" s="14"/>
      <c r="J410" s="4">
        <f>J411</f>
        <v>13196000</v>
      </c>
      <c r="K410" s="53"/>
    </row>
    <row r="411" spans="1:11" ht="15" hidden="1">
      <c r="A411" s="65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3"/>
    </row>
    <row r="412" spans="1:11" ht="94.5" customHeight="1" hidden="1">
      <c r="A412" s="65"/>
      <c r="B412" s="33"/>
      <c r="C412" s="33"/>
      <c r="D412" s="33"/>
      <c r="E412" s="33"/>
      <c r="F412" s="34"/>
      <c r="G412" s="30" t="s">
        <v>357</v>
      </c>
      <c r="H412" s="13" t="s">
        <v>356</v>
      </c>
      <c r="I412" s="14"/>
      <c r="J412" s="4">
        <f>J413</f>
        <v>36839347</v>
      </c>
      <c r="K412" s="53"/>
    </row>
    <row r="413" spans="1:11" ht="15" hidden="1">
      <c r="A413" s="65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3"/>
    </row>
    <row r="414" spans="1:11" ht="61.5" hidden="1">
      <c r="A414" s="65"/>
      <c r="B414" s="33"/>
      <c r="C414" s="33"/>
      <c r="D414" s="33"/>
      <c r="E414" s="33"/>
      <c r="F414" s="34"/>
      <c r="G414" s="30" t="s">
        <v>435</v>
      </c>
      <c r="H414" s="13" t="s">
        <v>434</v>
      </c>
      <c r="I414" s="14"/>
      <c r="J414" s="4">
        <v>29125311</v>
      </c>
      <c r="K414" s="53"/>
    </row>
    <row r="415" spans="1:11" ht="15" hidden="1">
      <c r="A415" s="65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3"/>
    </row>
    <row r="416" spans="1:11" ht="46.5" hidden="1">
      <c r="A416" s="65"/>
      <c r="B416" s="33"/>
      <c r="C416" s="33"/>
      <c r="D416" s="33"/>
      <c r="E416" s="33"/>
      <c r="F416" s="34"/>
      <c r="G416" s="30" t="s">
        <v>438</v>
      </c>
      <c r="H416" s="13" t="s">
        <v>436</v>
      </c>
      <c r="I416" s="14"/>
      <c r="J416" s="4">
        <v>680000</v>
      </c>
      <c r="K416" s="53"/>
    </row>
    <row r="417" spans="1:11" ht="15" hidden="1">
      <c r="A417" s="65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3"/>
    </row>
    <row r="418" spans="1:11" ht="35.25" customHeight="1" hidden="1">
      <c r="A418" s="65"/>
      <c r="B418" s="33"/>
      <c r="C418" s="33"/>
      <c r="D418" s="33"/>
      <c r="E418" s="33"/>
      <c r="F418" s="34"/>
      <c r="G418" s="30" t="s">
        <v>471</v>
      </c>
      <c r="H418" s="20" t="s">
        <v>470</v>
      </c>
      <c r="I418" s="14"/>
      <c r="J418" s="4">
        <f>J419</f>
        <v>5432000</v>
      </c>
      <c r="K418" s="53"/>
    </row>
    <row r="419" spans="1:11" ht="15" hidden="1">
      <c r="A419" s="65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3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5"/>
    </row>
    <row r="427" spans="9:10" ht="12.75">
      <c r="I427" s="50"/>
      <c r="J427" s="51"/>
    </row>
    <row r="428" spans="9:10" ht="12.75">
      <c r="I428" s="50"/>
      <c r="J428" s="51"/>
    </row>
    <row r="429" spans="9:10" ht="12.75">
      <c r="I429" s="50"/>
      <c r="J429" s="51"/>
    </row>
    <row r="430" spans="9:10" ht="12.75">
      <c r="I430" s="50"/>
      <c r="J430" s="51"/>
    </row>
    <row r="431" spans="9:10" ht="12.75">
      <c r="I431" s="50"/>
      <c r="J431" s="51"/>
    </row>
    <row r="432" spans="9:10" ht="12.75">
      <c r="I432" s="50"/>
      <c r="J432" s="51"/>
    </row>
    <row r="433" spans="9:10" ht="12.75">
      <c r="I433" s="50"/>
      <c r="J433" s="51"/>
    </row>
    <row r="434" spans="9:10" ht="12.75">
      <c r="I434" s="50"/>
      <c r="J434" s="51"/>
    </row>
    <row r="435" spans="9:10" ht="12.75">
      <c r="I435" s="50"/>
      <c r="J435" s="51"/>
    </row>
    <row r="436" spans="9:10" ht="12.75">
      <c r="I436" s="50"/>
      <c r="J436" s="51"/>
    </row>
    <row r="437" spans="9:10" ht="12.75">
      <c r="I437" s="50"/>
      <c r="J437" s="51"/>
    </row>
    <row r="438" spans="9:10" ht="12.75">
      <c r="I438" s="50"/>
      <c r="J438" s="51"/>
    </row>
    <row r="439" spans="9:10" ht="12.75">
      <c r="I439" s="52"/>
      <c r="J439" s="51"/>
    </row>
    <row r="440" spans="9:10" ht="12.75">
      <c r="I440" s="52"/>
      <c r="J440" s="51"/>
    </row>
    <row r="441" spans="9:10" ht="12.75">
      <c r="I441" s="52"/>
      <c r="J441" s="51"/>
    </row>
    <row r="442" spans="9:10" ht="12.75">
      <c r="I442" s="52"/>
      <c r="J442" s="51"/>
    </row>
    <row r="443" spans="9:10" ht="12.75">
      <c r="I443" s="52"/>
      <c r="J443" s="51"/>
    </row>
    <row r="444" spans="9:10" ht="12.75">
      <c r="I444" s="52"/>
      <c r="J444" s="51"/>
    </row>
    <row r="445" spans="9:10" ht="12.75">
      <c r="I445" s="52"/>
      <c r="J445" s="51"/>
    </row>
    <row r="446" spans="9:10" ht="12.75">
      <c r="I446" s="52"/>
      <c r="J446" s="51"/>
    </row>
    <row r="447" spans="9:10" ht="12.75">
      <c r="I447" s="52"/>
      <c r="J447" s="51"/>
    </row>
    <row r="448" spans="9:10" ht="12.75">
      <c r="I448" s="52"/>
      <c r="J448" s="51"/>
    </row>
    <row r="449" spans="9:10" ht="12.75">
      <c r="I449" s="52"/>
      <c r="J449" s="51"/>
    </row>
    <row r="450" spans="9:10" ht="12.75">
      <c r="I450" s="52"/>
      <c r="J450" s="51"/>
    </row>
    <row r="451" spans="9:10" ht="12.75">
      <c r="I451" s="52"/>
      <c r="J451" s="51"/>
    </row>
    <row r="452" spans="9:10" ht="12.75">
      <c r="I452" s="52"/>
      <c r="J452" s="51"/>
    </row>
    <row r="453" spans="9:10" ht="12.75">
      <c r="I453" s="52"/>
      <c r="J453" s="51"/>
    </row>
    <row r="454" spans="9:10" ht="12.75">
      <c r="I454" s="52"/>
      <c r="J454" s="51"/>
    </row>
    <row r="455" spans="9:10" ht="12.75">
      <c r="I455" s="52"/>
      <c r="J455" s="51"/>
    </row>
    <row r="456" ht="12.75">
      <c r="J456" s="51"/>
    </row>
    <row r="457" ht="12.75">
      <c r="J457" s="51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2018-02-20T11:33:41Z</cp:lastPrinted>
  <dcterms:created xsi:type="dcterms:W3CDTF">2013-10-18T09:34:20Z</dcterms:created>
  <dcterms:modified xsi:type="dcterms:W3CDTF">2018-02-20T11:33:56Z</dcterms:modified>
  <cp:category/>
  <cp:version/>
  <cp:contentType/>
  <cp:contentStatus/>
</cp:coreProperties>
</file>