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90" activeTab="0"/>
  </bookViews>
  <sheets>
    <sheet name="2" sheetId="1" r:id="rId1"/>
  </sheets>
  <definedNames>
    <definedName name="_xlnm._FilterDatabase" localSheetId="0" hidden="1">'2'!$A$3:$E$164</definedName>
  </definedNames>
  <calcPr fullCalcOnLoad="1"/>
</workbook>
</file>

<file path=xl/sharedStrings.xml><?xml version="1.0" encoding="utf-8"?>
<sst xmlns="http://schemas.openxmlformats.org/spreadsheetml/2006/main" count="326" uniqueCount="288">
  <si>
    <t>Код</t>
  </si>
  <si>
    <t>Наименование источника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</si>
  <si>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</si>
  <si>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</si>
  <si>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</si>
  <si>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</si>
  <si>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</si>
  <si>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</si>
  <si>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182 1 01 02010 01 0000 110</t>
  </si>
  <si>
    <t>Налог на доходы физических лиц</t>
  </si>
  <si>
    <t>182 1 05 00000 00 0000 000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</si>
  <si>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</si>
  <si>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</si>
  <si>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</si>
  <si>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</si>
  <si>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</si>
  <si>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</si>
  <si>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</si>
  <si>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</si>
  <si>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</si>
  <si>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</si>
  <si>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</si>
  <si>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</si>
  <si>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</si>
  <si>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</si>
  <si>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  Верховного Суда   Р.Ф.)</t>
  </si>
  <si>
    <t>188 1 08 07140 01 0000 110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</si>
  <si>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</si>
  <si>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</si>
  <si>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</si>
  <si>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182 1 09 04010 02 0000 110</t>
  </si>
  <si>
    <t>Налог на имущество предприятий</t>
  </si>
  <si>
    <t>182 1 09 06010 02 0000  110</t>
  </si>
  <si>
    <t>Налог с продаж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</si>
  <si>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</si>
  <si>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</si>
  <si>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807 1 11 05035 05 0000 120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</si>
  <si>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бюджетных и автономных  учр.)</t>
  </si>
  <si>
    <t>Платежи при пользовании природными ресурсами</t>
  </si>
  <si>
    <t>048 1 12 01010 01 0000 120</t>
  </si>
  <si>
    <t>Плата за выбросы загрязняющих веществ в атмосферный воздух стационарными объектами</t>
  </si>
  <si>
    <t>807 1 14 00000 00 0000 000</t>
  </si>
  <si>
    <t>Доходы от продажи материальных и нематериальных активов</t>
  </si>
  <si>
    <t>807 1 14 02053 05 0000 410</t>
  </si>
  <si>
    <t>Доходы от реализации иного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имуществу.</t>
  </si>
  <si>
    <t>807 1 14 06013 10 0000 430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</si>
  <si>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</si>
  <si>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807 1 14 06025 05 0000 430</t>
  </si>
  <si>
    <t>000 1 16 00000 00 0000 140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</si>
  <si>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</si>
  <si>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</si>
  <si>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</si>
  <si>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141 1 16 28000 01 0000 140</t>
  </si>
  <si>
    <t>182 1 16 03010 01 0000 140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</si>
  <si>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</si>
  <si>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</si>
  <si>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</si>
  <si>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</si>
  <si>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</si>
  <si>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188 1 16 21050 05 0000 140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</si>
  <si>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</si>
  <si>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188 1 16 30030 01 0000 140</t>
  </si>
  <si>
    <t>Прочие денежные взыскания (штрафы) за правонарушения в области дорожного движения</t>
  </si>
  <si>
    <t>188 1 16 90050 05 0000 140</t>
  </si>
  <si>
    <t>321 1 16 25060 01 0000 140</t>
  </si>
  <si>
    <t>807 1 16 90050 05 0000 140</t>
  </si>
  <si>
    <t>940 1 16 90050 05 0000 140</t>
  </si>
  <si>
    <t>802 1 16 23050  05 0000 140</t>
  </si>
  <si>
    <t>Возврат остатков субсидий и субвенций из бюджета муниципального арйона</t>
  </si>
  <si>
    <t>949 1 16 90050 05 0000 140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</si>
  <si>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</si>
  <si>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</si>
  <si>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</si>
  <si>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</si>
  <si>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805 2 02 01000 00 0000 151</t>
  </si>
  <si>
    <t>Дотации бюджетам субъектов Российской Федерации и муниципальных образований</t>
  </si>
  <si>
    <t>805 2 02 01001 05 0000 151</t>
  </si>
  <si>
    <t>Дотации бюджетам муниципальных районов на выравнивание бюджетной обеспеченности</t>
  </si>
  <si>
    <t>805 2 02 01003 05 0000 151</t>
  </si>
  <si>
    <t xml:space="preserve">Дотации бюджетам муниципальных районов на поддержку мер по обеспечению сбалансированности бюджетов </t>
  </si>
  <si>
    <t>000 2 02 02000 00 0000 151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</si>
  <si>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</si>
  <si>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802 2 02 02008 05 0000 151</t>
  </si>
  <si>
    <t xml:space="preserve">Субсидии бюджетам муниципальных районов на обеспечение жильем   молодых семей 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</si>
  <si>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</si>
  <si>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807 2 02 02009 05 0000 151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</si>
  <si>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</si>
  <si>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</si>
  <si>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807 2 02 02009 05 0076 151</t>
  </si>
  <si>
    <t>Субсидия на реализацию муниципальных программ развития субъектов малого и среднего предпринимательства в рамках областной целевой программы развития субюъектов малого и среднего предпринимательства Ярославской области на 2010-2012 годы</t>
  </si>
  <si>
    <t>807 2 02 02036 05 0013 151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</si>
  <si>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2012 года"</t>
  </si>
  <si>
    <t>805 2 02 02003 05 0000 151</t>
  </si>
  <si>
    <t>Субсидии  бюджетам  муниципальных районов на реформирование муниципальных финансов</t>
  </si>
  <si>
    <t>805 2 02 02008 05 0000 151</t>
  </si>
  <si>
    <t>Субсидии  бюджетам  муниципальных районов на обеспечение жильем молодых семей</t>
  </si>
  <si>
    <t>805 2 02 02041 05 0000 151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</si>
  <si>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 в поселениях (за исключением автомобильных дорог федерального значения)</t>
  </si>
  <si>
    <t>807 2 02 02078 05 0021 151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</si>
  <si>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</si>
  <si>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807 2 02 02079 05 0000 151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</si>
  <si>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</si>
  <si>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807 2 02 02085 05 0000 151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</si>
  <si>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</si>
  <si>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805 2 02 02078 05 0023 151</t>
  </si>
  <si>
    <t>Субсидия на реализацию областной целевой программы "Чистая вода Ярославской области"</t>
  </si>
  <si>
    <t>807 2 02 02077 05 0000 151</t>
  </si>
  <si>
    <t>805 2 02 02085 05 0000 151</t>
  </si>
  <si>
    <t>805 2 02 02079 05 0000 151</t>
  </si>
  <si>
    <t>Субсидии бюджетам муниципальных районов на переселение граждан из жилищного фонда,  признанного непригодным для проживания, и (или) жилищного фонда с высоким уровнем износа (более 70 процентов)</t>
  </si>
  <si>
    <t xml:space="preserve">Субсидии бюджетам муниципальных районов на осуществление мероприятий по обеспечению жильем граждан  Росссийской Федераци, проживающих в сельской местности </t>
  </si>
  <si>
    <t>805 2 02 02088 05 0001 151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</si>
  <si>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-Фонда содействия реформированию жилищно-коммунального хозяйства</t>
  </si>
  <si>
    <t>807 2 02 02088 05 0004 151</t>
  </si>
  <si>
    <t>Субсидия на обеспечение мероприятий по  переселению граждан из аварийного жилищного фонда фонда с учетом средств, поступивших от государственной корпорации -Фонд содействия реформированию жилищно-коммунального хозяйства</t>
  </si>
  <si>
    <t>805 2 02 02089 05 0001 151</t>
  </si>
  <si>
    <t>Субсидия на обеспечение мероприятий по капитальному ремонту многоквартирных домов за счет средств  бюджетов</t>
  </si>
  <si>
    <t xml:space="preserve"> Субсидии бюджетам муниципальных районов на обеспечение мероприятий покапитальному ремонту  за счет средств, поступивших от государственной корпорации-Фонда содействия реформированию жилищно-коммунального хозяйства</t>
  </si>
  <si>
    <t>805 2 02 02088 05 0004 151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</si>
  <si>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</si>
  <si>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 xml:space="preserve"> Субсидии бюджетам муниципальных районов на обеспечение мероприятий по капитальному ремонту многоквартирных домов за счет средств  бюджетов</t>
  </si>
  <si>
    <t>805 2 02 02089 05 0004 151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</si>
  <si>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бюджетов</t>
  </si>
  <si>
    <t>802 2 02 02999 05 0000 151</t>
  </si>
  <si>
    <t xml:space="preserve">Прочие субсидии бюджетам муниципальных районов </t>
  </si>
  <si>
    <t>803 2 02 02999 05 0000 151</t>
  </si>
  <si>
    <t>805 2 02 02999 05 0000 151</t>
  </si>
  <si>
    <t>806 2 02 02999 05 0000 151</t>
  </si>
  <si>
    <t>807 2 02 02999 05 0000 151</t>
  </si>
  <si>
    <t xml:space="preserve"> 000 2 02 03000 00 0000 151 </t>
  </si>
  <si>
    <t>Субвенции бюджетам субъектам Российской Федерации и муниципальных образований</t>
  </si>
  <si>
    <t>806 2 02 03001 05 0000 151</t>
  </si>
  <si>
    <t xml:space="preserve">Субвенции бюджетам муниципальных районов на оплату жилищно-коммунальных услуг отдельным категориям граждан </t>
  </si>
  <si>
    <t>807 2 02 03003 05 0000 151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</si>
  <si>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</si>
  <si>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806 2 02 03004 05 0000 151</t>
  </si>
  <si>
    <t>806 2 02 03024 05 0000 151</t>
  </si>
  <si>
    <t>805 2 02 03015 05 0000 151</t>
  </si>
  <si>
    <t>Субвенции бюджетам муниципальных районов на осуществление  первичного   воинского учета на  территориях, где отсутствуют военные комиссариаты</t>
  </si>
  <si>
    <t>803 2 02 03020 05 0000 151</t>
  </si>
  <si>
    <t>Субвенции бюджетам муниципальных районов  на выплату единовременного пособия при всех формах устройства детей, лишенных  родительского попечения, в семью</t>
  </si>
  <si>
    <t>806 2 02 03022 05 0000 151</t>
  </si>
  <si>
    <t>Субвенции бюджетам муниципальных районов 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</si>
  <si>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</si>
  <si>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803 2 02 03024 05 0000 151</t>
  </si>
  <si>
    <t>805 2 02 03024 05 0000 151</t>
  </si>
  <si>
    <t>Субвенции бюджетам муниципальных районов  на выполнение передаваемых полномочий субъектов Российской Федерации</t>
  </si>
  <si>
    <t>807 2 02 03024 05 0000 151</t>
  </si>
  <si>
    <t>806 2 02 03053 05 0000 151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</si>
  <si>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опособия на ребенка военнослужащего, проходящего военную службу  по призыву</t>
  </si>
  <si>
    <t>000 2 02 04000 00 0000 151</t>
  </si>
  <si>
    <t>Иные межбюджетные трансферты</t>
  </si>
  <si>
    <t>805 2 02  04024 05 0000 151</t>
  </si>
  <si>
    <t>Межбюджетные трансферты.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</si>
  <si>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805 2 02 04029 05 0000 151</t>
  </si>
  <si>
    <t xml:space="preserve"> 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</si>
  <si>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801 2 02 04034 05 0001 151</t>
  </si>
  <si>
    <t xml:space="preserve"> 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</si>
  <si>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802 2 02 04999 05 0000 151</t>
  </si>
  <si>
    <t xml:space="preserve">Прочие межбюджетные трансферты, передаваемые бюджетам муниципальных районов </t>
  </si>
  <si>
    <t>803 2 02 04999 05 0000 151</t>
  </si>
  <si>
    <t>805 2 02 04999 05 0000 151</t>
  </si>
  <si>
    <t>Межбюджетные трансферты на обеспечение казначейской  системы  исполнения областного бюджета в муниципальных районах  Ярославской области</t>
  </si>
  <si>
    <t>803 2 02 04999 05 0088 151</t>
  </si>
  <si>
    <t>Межбюджетные трансферты на  компенсацию дополнительных расходовна, возникших в результате увеличения должностных окладов (ставок заработной платы) воспитателям (включая старших) муниципальных дошкольных образовательных учреждений</t>
  </si>
  <si>
    <t>806 2 02 09071 05 0093 151</t>
  </si>
  <si>
    <t>Межбюджетные трансферты на  реализацию областной целевой программы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являющимися получателями трудовой пенсии по инвалидности"</t>
  </si>
  <si>
    <t>807 2 02 04999 05 0000 151</t>
  </si>
  <si>
    <t xml:space="preserve">   Всего доходов</t>
  </si>
  <si>
    <t>И.И.Голядкина</t>
  </si>
  <si>
    <t>Денежные взыскания (штрафы) за нарушение законодательства в области охраны окружающей среды</t>
  </si>
  <si>
    <t>Акцизы по подакцизным товарам (продукции), производимым на территории РФ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</si>
  <si>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</si>
  <si>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803 2 02 02005 05 0000 151</t>
  </si>
  <si>
    <t>Субсидии бюджетам субъектов Российской Федерации на оздоровление детей</t>
  </si>
  <si>
    <t>805 2 02 02078 05 0000 151</t>
  </si>
  <si>
    <t>Субсидии бюджетам муниципальных районов на  бюджетные инвестиции для модернизации объектов коммунальной инфраструктуры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</si>
  <si>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</si>
  <si>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</si>
  <si>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805 2 02 04014 05 0000 151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</si>
  <si>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</si>
  <si>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806 2 02 03122 05 0000 151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</si>
  <si>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</si>
  <si>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                                                </t>
  </si>
  <si>
    <t>Доходы от реализации иного имущества, находящегося в собственности муниципальных районов( 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</si>
  <si>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бюджетных и автономных учреждений)</t>
  </si>
  <si>
    <t>Субсидии бюджетам муниципальных районов на осуществление  мероприятий по обеспечению жильем граждан Российской Федерации, проживающих в сельской мечтности</t>
  </si>
  <si>
    <t xml:space="preserve">806 2 02 03123 05 0000 151 </t>
  </si>
  <si>
    <t>182 1 01 02000 01 0000 110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</si>
  <si>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</si>
  <si>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</si>
  <si>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000 1 11 00000 00 0000 120</t>
  </si>
  <si>
    <t>000 1 11 05013 00 0000 120</t>
  </si>
  <si>
    <t>838 1 11 05013 10 0000 120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</si>
  <si>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сельских  поселений, а также средства от продажи права на заключение договоров аренды указанных земельных участков</t>
  </si>
  <si>
    <t>837 1 11 05013 10 0000 120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</si>
  <si>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городских  поселений, а также средства от продажи права на заключение договоров аренды указанных земельных участков</t>
  </si>
  <si>
    <t>141 1 16 08010 01 0000 140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</si>
  <si>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</si>
  <si>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141 1 16 90050 05 0000 140</t>
  </si>
  <si>
    <t>830 1 11 05013 13 0000 120</t>
  </si>
  <si>
    <t xml:space="preserve">807 2 02 03007 05 0000 151 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</si>
  <si>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</si>
  <si>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806 2 02 03090 05 0000151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</si>
  <si>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поддергшихся воздействию радиации</t>
  </si>
  <si>
    <t>100 1 03 02000 01 0000 110</t>
  </si>
  <si>
    <t>100 1 03 02230 01 0000 110</t>
  </si>
  <si>
    <t>Доходы от уплаты акцизов на дизельное топливо, подлежащие распределению между бюджетами субъектами РФ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</si>
  <si>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</si>
  <si>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моторное масло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</si>
  <si>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</si>
  <si>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</si>
  <si>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</si>
  <si>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</si>
  <si>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807 2 02 03121 05 0000 151</t>
  </si>
  <si>
    <t xml:space="preserve">Прочие дотации бюджетам муниципальных районов
</t>
  </si>
  <si>
    <t>805 2 02 01999 05 0000 151</t>
  </si>
  <si>
    <t xml:space="preserve">Субсидии бюджетам муниципальных районов на обеспечение жильем молодых семей
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</si>
  <si>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</si>
  <si>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805 2 02 02051 05 0000 151</t>
  </si>
  <si>
    <t>Субсидии бюджетам муниципальных районов на реализацию федеральных целевых программ</t>
  </si>
  <si>
    <t>805 2 02 04118 05 0000 151</t>
  </si>
  <si>
    <t>Межбюджетные трансферты, передаваемые бюджетам муниципальных районов на финансовое обеспечение мероприятий, связанных с отдыхом и оздоровлением детей, находящихся в трудной жизненной ситуации</t>
  </si>
  <si>
    <t>182 1 01 02020 01 0000 110</t>
  </si>
  <si>
    <t>182 1 01 02030 01 0000 110</t>
  </si>
  <si>
    <t>182 1 09 06010 02 0000 110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</si>
  <si>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</si>
  <si>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</si>
  <si>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</si>
  <si>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</si>
  <si>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</si>
  <si>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</si>
  <si>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</si>
  <si>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услух (работ) и компенсации затрат государства</t>
  </si>
  <si>
    <t>803 1 13 02995 05 0000 130</t>
  </si>
  <si>
    <t>Прочие доходы от оказания платных услуг (работ) получателями средств бюджетов муниципальных районов</t>
  </si>
  <si>
    <t>806 1 13 02995 05 0000 130</t>
  </si>
  <si>
    <t>048 1 12 01050 01 0000 120</t>
  </si>
  <si>
    <t>Плата за иные виды негативного воздействия на окружающую среду</t>
  </si>
  <si>
    <t>000 1 12 00000 00 0000 000</t>
  </si>
  <si>
    <t>182 1 12 02030 01 0000 120</t>
  </si>
  <si>
    <t>Регулярные платежи за пользование недрами при пользовании недрами (ренталс) на территории РФ</t>
  </si>
  <si>
    <t>188 1 16 43000 01 0000 140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</si>
  <si>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правонарушениях</t>
  </si>
  <si>
    <t>807 1 16 23051 05 0000 140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</si>
  <si>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</si>
  <si>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807 1 16 33050 05 0000 140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</si>
  <si>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</si>
  <si>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830 1 14 06013 13 0000 430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</si>
  <si>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</si>
  <si>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837 1 14 06013 10 0000 430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</si>
  <si>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</si>
  <si>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940 1 16 25030 01 0000 140</t>
  </si>
  <si>
    <t>Денежные взыскания (штрафы) за нарушение законодательства РФ об охране и использовании животного мира</t>
  </si>
  <si>
    <t>000 1 17 00000 00 0000 000</t>
  </si>
  <si>
    <t>Прочие неналоговые доходы</t>
  </si>
  <si>
    <t>803 1 17 01050 05 0000 180</t>
  </si>
  <si>
    <t>Невыясненные поступления, зачисляемые в бюджеты муниципальных районов</t>
  </si>
  <si>
    <t>Утверждено на 2016 год, руб.</t>
  </si>
  <si>
    <t>% исполне-ния</t>
  </si>
  <si>
    <t>Субвенции бюджетам муниципальных районов  на проведение Всероссийской сельскохозяйственной переписи в 2016 году</t>
  </si>
  <si>
    <t>802 2 02 04025 05 0000 151</t>
  </si>
  <si>
    <t>802 2 02 04041 05 0000 151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</si>
  <si>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</si>
  <si>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</si>
  <si>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Прочие межбюджетные трансферты, передаваемые бюджетам муниципальных районов</t>
  </si>
  <si>
    <t>805 2 19 05000 05 0000 151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</si>
  <si>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</si>
  <si>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805 1 13 02995 05 0000 130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</si>
  <si>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</si>
  <si>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программ поддержки социально ориентированных некоммерческих организаций</t>
  </si>
  <si>
    <t xml:space="preserve"> 806 2 02 02207 05 0000 151
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</si>
  <si>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</si>
  <si>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805 2 02 02216 05 0000 151</t>
  </si>
  <si>
    <t xml:space="preserve"> 807 2 02 02019 05 0000 151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</si>
  <si>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</si>
  <si>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806 2 02 03143 05 0000 151</t>
  </si>
  <si>
    <t>048 1 16 25050 01 0000 140</t>
  </si>
  <si>
    <t>081 1 16 25060 01 0000 140</t>
  </si>
  <si>
    <t>081 1 16 90050 05 0000 140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</si>
  <si>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потребителя</t>
  </si>
  <si>
    <t>807 1 11 01050 05 0000 120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</si>
  <si>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</si>
  <si>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807 1 11 05025 05 0000 120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</si>
  <si>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 за исключением земельных участков муниципальных бюджетных и автономных учреждений)</t>
  </si>
  <si>
    <t>Исполнено        за 2016 год, руб.</t>
  </si>
  <si>
    <t xml:space="preserve">Исполнение прогнозируемых доходов  бюджета                                                                                             Первомайского  муниципального  района на 2016 год в соответствии                                                                                      с  классификацией  доходов бюджетов Российской Федерации  </t>
  </si>
  <si>
    <t xml:space="preserve">Приложение № 1                                                                                                                                                                      к  решению Собрания Представителей
Первомайского муниципального района 
от  27.04.2017 № 192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</si>
</sst>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_-* #,##0_р_._-;\-* #,##0_р_._-;_-* \-??_р_._-;_-@_-"/>
    <numFmt numFmtId="167" formatCode="#,##0_ ;\-#,##0\ "/>
    <numFmt numFmtId="168" formatCode="#,##0.0"/>
    <numFmt numFmtId="169" formatCode="#,##0.00;[Red]\-#,##0.00"/>
    <numFmt numFmtId="170" formatCode="#,##0.00;[Red]\-#,##0.00;0.00"/>
    <numFmt numFmtId="171" formatCode="000000000"/>
    <numFmt numFmtId="172" formatCode="0000000"/>
    <numFmt numFmtId="173" formatCode="00\.00\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\.000\.000"/>
    <numFmt numFmtId="179" formatCode="000\.00\.000\.0"/>
    <numFmt numFmtId="180" formatCode="000"/>
    <numFmt numFmtId="181" formatCode="0000"/>
    <numFmt numFmtId="182" formatCode="00"/>
    <numFmt numFmtId="183" formatCode="00\.00"/>
    <numFmt numFmtId="184" formatCode="000\.00"/>
    <numFmt numFmtId="185" formatCode="0\.00\.0"/>
    <numFmt numFmtId="186" formatCode="0000\.00\.00"/>
    <numFmt numFmtId="187" formatCode="0\.00\.00\.00\.00"/>
    <numFmt numFmtId="188" formatCode="0\.00"/>
  </numFmts>
  <fonts count="55">
    <font>
      <sz val="10"/>
      <name val="Arial Cyr"/>
      <family val="2"/>
    </font>
    <font>
      <sz val="10"/>
      <name val="Arial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16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0" fontId="54" fillId="0" borderId="11" xfId="53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 wrapText="1"/>
    </xf>
    <xf numFmtId="0" fontId="54" fillId="0" borderId="11" xfId="53" applyFont="1" applyBorder="1" applyAlignment="1">
      <alignment horizontal="left" vertical="top" wrapText="1"/>
      <protection/>
    </xf>
    <xf numFmtId="4" fontId="4" fillId="0" borderId="11" xfId="0" applyNumberFormat="1" applyFont="1" applyFill="1" applyBorder="1" applyAlignment="1" applyProtection="1">
      <alignment horizontal="right" vertical="top" wrapText="1"/>
      <protection locked="0"/>
    </xf>
    <xf numFmtId="4" fontId="4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/>
    </xf>
    <xf numFmtId="4" fontId="3" fillId="0" borderId="11" xfId="0" applyNumberFormat="1" applyFont="1" applyBorder="1" applyAlignment="1">
      <alignment vertical="top"/>
    </xf>
    <xf numFmtId="168" fontId="4" fillId="0" borderId="11" xfId="0" applyNumberFormat="1" applyFont="1" applyBorder="1" applyAlignment="1">
      <alignment vertical="top"/>
    </xf>
    <xf numFmtId="4" fontId="4" fillId="33" borderId="11" xfId="69" applyNumberFormat="1" applyFont="1" applyFill="1" applyBorder="1" applyAlignment="1" applyProtection="1">
      <alignment horizontal="right" vertical="top" wrapText="1"/>
      <protection locked="0"/>
    </xf>
    <xf numFmtId="4" fontId="4" fillId="0" borderId="11" xfId="0" applyNumberFormat="1" applyFont="1" applyBorder="1" applyAlignment="1">
      <alignment vertical="top"/>
    </xf>
    <xf numFmtId="168" fontId="3" fillId="0" borderId="11" xfId="0" applyNumberFormat="1" applyFont="1" applyBorder="1" applyAlignment="1">
      <alignment vertical="top"/>
    </xf>
    <xf numFmtId="4" fontId="4" fillId="33" borderId="11" xfId="69" applyNumberFormat="1" applyFont="1" applyFill="1" applyBorder="1" applyAlignment="1" applyProtection="1">
      <alignment horizontal="right" vertical="top" wrapText="1"/>
      <protection/>
    </xf>
    <xf numFmtId="4" fontId="4" fillId="0" borderId="11" xfId="0" applyNumberFormat="1" applyFont="1" applyBorder="1" applyAlignment="1">
      <alignment horizontal="right" vertical="top"/>
    </xf>
    <xf numFmtId="168" fontId="4" fillId="0" borderId="11" xfId="0" applyNumberFormat="1" applyFont="1" applyBorder="1" applyAlignment="1">
      <alignment horizontal="right" vertical="top"/>
    </xf>
    <xf numFmtId="0" fontId="4" fillId="34" borderId="11" xfId="0" applyFont="1" applyFill="1" applyBorder="1" applyAlignment="1">
      <alignment horizontal="center" vertical="top" wrapText="1"/>
    </xf>
    <xf numFmtId="4" fontId="4" fillId="34" borderId="11" xfId="69" applyNumberFormat="1" applyFont="1" applyFill="1" applyBorder="1" applyAlignment="1" applyProtection="1">
      <alignment horizontal="right" vertical="top" wrapText="1"/>
      <protection locked="0"/>
    </xf>
    <xf numFmtId="4" fontId="4" fillId="34" borderId="11" xfId="0" applyNumberFormat="1" applyFont="1" applyFill="1" applyBorder="1" applyAlignment="1" applyProtection="1">
      <alignment horizontal="right" vertical="top" wrapText="1"/>
      <protection locked="0"/>
    </xf>
    <xf numFmtId="4" fontId="4" fillId="34" borderId="11" xfId="0" applyNumberFormat="1" applyFont="1" applyFill="1" applyBorder="1" applyAlignment="1">
      <alignment horizontal="right" vertical="top" wrapText="1"/>
    </xf>
    <xf numFmtId="4" fontId="4" fillId="34" borderId="11" xfId="0" applyNumberFormat="1" applyFont="1" applyFill="1" applyBorder="1" applyAlignment="1">
      <alignment vertical="top"/>
    </xf>
    <xf numFmtId="4" fontId="3" fillId="34" borderId="11" xfId="69" applyNumberFormat="1" applyFont="1" applyFill="1" applyBorder="1" applyAlignment="1" applyProtection="1">
      <alignment horizontal="right" vertical="top" wrapText="1"/>
      <protection/>
    </xf>
    <xf numFmtId="1" fontId="4" fillId="34" borderId="13" xfId="56" applyNumberFormat="1" applyFont="1" applyFill="1" applyBorder="1" applyAlignment="1" applyProtection="1">
      <alignment horizontal="left" vertical="center" wrapText="1"/>
      <protection hidden="1"/>
    </xf>
    <xf numFmtId="0" fontId="4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vertical="top" wrapText="1"/>
    </xf>
    <xf numFmtId="4" fontId="4" fillId="34" borderId="11" xfId="69" applyNumberFormat="1" applyFont="1" applyFill="1" applyBorder="1" applyAlignment="1" applyProtection="1">
      <alignment horizontal="right" vertical="top" wrapText="1"/>
      <protection/>
    </xf>
    <xf numFmtId="4" fontId="3" fillId="34" borderId="11" xfId="69" applyNumberFormat="1" applyFont="1" applyFill="1" applyBorder="1" applyAlignment="1" applyProtection="1">
      <alignment horizontal="right" vertical="top" wrapText="1"/>
      <protection locked="0"/>
    </xf>
    <xf numFmtId="0" fontId="3" fillId="34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4" fontId="3" fillId="34" borderId="14" xfId="69" applyNumberFormat="1" applyFont="1" applyFill="1" applyBorder="1" applyAlignment="1" applyProtection="1">
      <alignment horizontal="right" vertical="top" wrapText="1"/>
      <protection/>
    </xf>
    <xf numFmtId="4" fontId="3" fillId="0" borderId="14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vertical="top"/>
    </xf>
    <xf numFmtId="168" fontId="3" fillId="0" borderId="14" xfId="0" applyNumberFormat="1" applyFont="1" applyBorder="1" applyAlignment="1">
      <alignment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8" xfId="57"/>
    <cellStyle name="Обычный 3" xfId="58"/>
    <cellStyle name="Обычный 4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6"/>
  <sheetViews>
    <sheetView tabSelected="1" zoomScale="90" zoomScaleNormal="90" workbookViewId="0" topLeftCell="A1">
      <selection activeCell="C6" sqref="C6"/>
    </sheetView>
  </sheetViews>
  <sheetFormatPr defaultColWidth="9.00390625" defaultRowHeight="12.75"/>
  <cols>
    <col min="1" max="1" width="26.50390625" style="0" customWidth="1"/>
    <col min="2" max="2" width="39.00390625" style="0" customWidth="1"/>
    <col min="3" max="3" width="14.50390625" style="0" customWidth="1"/>
    <col min="4" max="4" width="0" style="1" hidden="1" customWidth="1"/>
    <col min="5" max="5" width="1.12109375" style="1" hidden="1" customWidth="1"/>
    <col min="6" max="6" width="14.875" style="4" customWidth="1"/>
    <col min="7" max="10" width="10.125" style="4" bestFit="1" customWidth="1"/>
    <col min="13" max="13" width="10.125" style="0" bestFit="1" customWidth="1"/>
  </cols>
  <sheetData>
    <row r="1" spans="1:7" ht="65.25" customHeight="1">
      <c r="A1" s="20"/>
      <c r="B1" s="49" t="s">
        <v>287</v>
      </c>
      <c r="C1" s="49"/>
      <c r="D1" s="49"/>
      <c r="E1" s="49"/>
      <c r="F1" s="49"/>
      <c r="G1" s="49"/>
    </row>
    <row r="2" spans="1:7" ht="79.5" customHeight="1">
      <c r="A2" s="50" t="s">
        <v>286</v>
      </c>
      <c r="B2" s="50"/>
      <c r="C2" s="50"/>
      <c r="D2" s="50"/>
      <c r="E2" s="50"/>
      <c r="F2" s="50"/>
      <c r="G2" s="50"/>
    </row>
    <row r="3" spans="1:7" ht="48" customHeight="1">
      <c r="A3" s="47" t="s">
        <v>0</v>
      </c>
      <c r="B3" s="48" t="s">
        <v>1</v>
      </c>
      <c r="C3" s="8" t="s">
        <v>258</v>
      </c>
      <c r="D3" s="8" t="s">
        <v>2</v>
      </c>
      <c r="E3" s="8" t="s">
        <v>3</v>
      </c>
      <c r="F3" s="8" t="s">
        <v>285</v>
      </c>
      <c r="G3" s="8" t="s">
        <v>259</v>
      </c>
    </row>
    <row r="4" spans="1:7" ht="13.5">
      <c r="A4" s="41" t="s">
        <v>4</v>
      </c>
      <c r="B4" s="42" t="s">
        <v>5</v>
      </c>
      <c r="C4" s="43">
        <f>C5+C10+C15+C19+C21+C31+C39+C53+C58+C28+C49</f>
        <v>34022000</v>
      </c>
      <c r="D4" s="44" t="e">
        <f>D5+D15+#REF!+D21+D31+D39+#REF!+#REF!</f>
        <v>#REF!</v>
      </c>
      <c r="E4" s="44" t="e">
        <f>E5+E15+#REF!+E21+E31+E39+#REF!+#REF!</f>
        <v>#REF!</v>
      </c>
      <c r="F4" s="45">
        <v>36536617.69</v>
      </c>
      <c r="G4" s="46">
        <f>F4/C4*100</f>
        <v>107.39115187231792</v>
      </c>
    </row>
    <row r="5" spans="1:7" ht="13.5">
      <c r="A5" s="5" t="s">
        <v>6</v>
      </c>
      <c r="B5" s="11" t="s">
        <v>7</v>
      </c>
      <c r="C5" s="39">
        <v>14573000</v>
      </c>
      <c r="D5" s="17" t="e">
        <f>#REF!</f>
        <v>#REF!</v>
      </c>
      <c r="E5" s="17" t="e">
        <f>#REF!</f>
        <v>#REF!</v>
      </c>
      <c r="F5" s="21">
        <v>15915221.74</v>
      </c>
      <c r="G5" s="25">
        <f aca="true" t="shared" si="0" ref="G5:G71">F5/C5*100</f>
        <v>109.21033239552598</v>
      </c>
    </row>
    <row r="6" spans="1:7" ht="15" customHeight="1">
      <c r="A6" s="5" t="s">
        <v>188</v>
      </c>
      <c r="B6" s="11" t="s">
        <v>9</v>
      </c>
      <c r="C6" s="30">
        <v>14573000</v>
      </c>
      <c r="D6" s="16"/>
      <c r="E6" s="17"/>
      <c r="F6" s="24">
        <v>15915221.74</v>
      </c>
      <c r="G6" s="22">
        <f t="shared" si="0"/>
        <v>109.21033239552598</v>
      </c>
    </row>
    <row r="7" spans="1:7" ht="15" customHeight="1">
      <c r="A7" s="5" t="s">
        <v>8</v>
      </c>
      <c r="B7" s="11" t="s">
        <v>9</v>
      </c>
      <c r="C7" s="30">
        <v>14482000</v>
      </c>
      <c r="D7" s="16"/>
      <c r="E7" s="17"/>
      <c r="F7" s="24">
        <v>15818086.82</v>
      </c>
      <c r="G7" s="22">
        <f t="shared" si="0"/>
        <v>109.22584463471895</v>
      </c>
    </row>
    <row r="8" spans="1:7" ht="15" customHeight="1">
      <c r="A8" s="5" t="s">
        <v>223</v>
      </c>
      <c r="B8" s="11" t="s">
        <v>9</v>
      </c>
      <c r="C8" s="30">
        <v>38000</v>
      </c>
      <c r="D8" s="16"/>
      <c r="E8" s="17"/>
      <c r="F8" s="24">
        <v>42983.18</v>
      </c>
      <c r="G8" s="22">
        <f t="shared" si="0"/>
        <v>113.11363157894736</v>
      </c>
    </row>
    <row r="9" spans="1:7" ht="15" customHeight="1">
      <c r="A9" s="5" t="s">
        <v>224</v>
      </c>
      <c r="B9" s="11" t="s">
        <v>9</v>
      </c>
      <c r="C9" s="30">
        <v>53000</v>
      </c>
      <c r="D9" s="16"/>
      <c r="E9" s="17"/>
      <c r="F9" s="24">
        <v>54151.74</v>
      </c>
      <c r="G9" s="22">
        <f t="shared" si="0"/>
        <v>102.17309433962262</v>
      </c>
    </row>
    <row r="10" spans="1:7" ht="15" customHeight="1">
      <c r="A10" s="5" t="s">
        <v>205</v>
      </c>
      <c r="B10" s="11" t="s">
        <v>171</v>
      </c>
      <c r="C10" s="39">
        <v>10269000</v>
      </c>
      <c r="D10" s="19"/>
      <c r="E10" s="18"/>
      <c r="F10" s="21">
        <v>11217780.27</v>
      </c>
      <c r="G10" s="25">
        <f t="shared" si="0"/>
        <v>109.23926643295354</v>
      </c>
    </row>
    <row r="11" spans="1:7" ht="15" customHeight="1">
      <c r="A11" s="5" t="s">
        <v>206</v>
      </c>
      <c r="B11" s="11" t="s">
        <v>207</v>
      </c>
      <c r="C11" s="30">
        <v>3352000</v>
      </c>
      <c r="D11" s="16"/>
      <c r="E11" s="17"/>
      <c r="F11" s="24">
        <v>3834900.02</v>
      </c>
      <c r="G11" s="22">
        <f t="shared" si="0"/>
        <v>114.4063251789976</v>
      </c>
    </row>
    <row r="12" spans="1:7" ht="114" customHeight="1">
      <c r="A12" s="5" t="s">
        <v>208</v>
      </c>
      <c r="B12" s="11" t="s">
        <v>209</v>
      </c>
      <c r="C12" s="30">
        <v>54000</v>
      </c>
      <c r="D12" s="16"/>
      <c r="E12" s="17"/>
      <c r="F12" s="24">
        <v>58538.08</v>
      </c>
      <c r="G12" s="22">
        <f t="shared" si="0"/>
        <v>108.40385185185187</v>
      </c>
    </row>
    <row r="13" spans="1:7" ht="99" customHeight="1">
      <c r="A13" s="5" t="s">
        <v>210</v>
      </c>
      <c r="B13" s="11" t="s">
        <v>211</v>
      </c>
      <c r="C13" s="30">
        <v>7434000</v>
      </c>
      <c r="D13" s="16"/>
      <c r="E13" s="17"/>
      <c r="F13" s="24">
        <v>7892341.9</v>
      </c>
      <c r="G13" s="22">
        <f t="shared" si="0"/>
        <v>106.16548157115955</v>
      </c>
    </row>
    <row r="14" spans="1:7" ht="88.5" customHeight="1">
      <c r="A14" s="5" t="s">
        <v>212</v>
      </c>
      <c r="B14" s="11" t="s">
        <v>213</v>
      </c>
      <c r="C14" s="30">
        <v>-571000</v>
      </c>
      <c r="D14" s="16"/>
      <c r="E14" s="17"/>
      <c r="F14" s="24">
        <v>-567999.73</v>
      </c>
      <c r="G14" s="22">
        <f t="shared" si="0"/>
        <v>99.47455866900174</v>
      </c>
    </row>
    <row r="15" spans="1:7" ht="13.5">
      <c r="A15" s="5" t="s">
        <v>10</v>
      </c>
      <c r="B15" s="11" t="s">
        <v>11</v>
      </c>
      <c r="C15" s="34">
        <v>3717000</v>
      </c>
      <c r="D15" s="17" t="e">
        <f>D17+#REF!</f>
        <v>#REF!</v>
      </c>
      <c r="E15" s="17" t="e">
        <f>E17+#REF!</f>
        <v>#REF!</v>
      </c>
      <c r="F15" s="21">
        <v>3797350.44</v>
      </c>
      <c r="G15" s="25">
        <f t="shared" si="0"/>
        <v>102.16170137207425</v>
      </c>
    </row>
    <row r="16" spans="1:7" ht="60.75" customHeight="1">
      <c r="A16" s="5" t="s">
        <v>189</v>
      </c>
      <c r="B16" s="11" t="s">
        <v>190</v>
      </c>
      <c r="C16" s="38">
        <v>180000</v>
      </c>
      <c r="D16" s="17"/>
      <c r="E16" s="17"/>
      <c r="F16" s="24">
        <v>187013.44</v>
      </c>
      <c r="G16" s="22">
        <f t="shared" si="0"/>
        <v>103.89635555555556</v>
      </c>
    </row>
    <row r="17" spans="1:7" ht="31.5" customHeight="1">
      <c r="A17" s="5" t="s">
        <v>12</v>
      </c>
      <c r="B17" s="11" t="s">
        <v>13</v>
      </c>
      <c r="C17" s="30">
        <v>3535000</v>
      </c>
      <c r="D17" s="16">
        <v>3000</v>
      </c>
      <c r="E17" s="17">
        <v>3196</v>
      </c>
      <c r="F17" s="24">
        <v>3607427.06</v>
      </c>
      <c r="G17" s="22">
        <f t="shared" si="0"/>
        <v>102.04885601131541</v>
      </c>
    </row>
    <row r="18" spans="1:7" ht="13.5">
      <c r="A18" s="5" t="s">
        <v>14</v>
      </c>
      <c r="B18" s="11" t="s">
        <v>15</v>
      </c>
      <c r="C18" s="30">
        <v>2000</v>
      </c>
      <c r="D18" s="16"/>
      <c r="E18" s="17"/>
      <c r="F18" s="24">
        <v>2909.94</v>
      </c>
      <c r="G18" s="22">
        <f t="shared" si="0"/>
        <v>145.497</v>
      </c>
    </row>
    <row r="19" spans="1:7" ht="31.5" customHeight="1">
      <c r="A19" s="5" t="s">
        <v>16</v>
      </c>
      <c r="B19" s="11" t="s">
        <v>17</v>
      </c>
      <c r="C19" s="39">
        <v>53000</v>
      </c>
      <c r="D19" s="16"/>
      <c r="E19" s="17"/>
      <c r="F19" s="21">
        <v>53653.9</v>
      </c>
      <c r="G19" s="25">
        <f t="shared" si="0"/>
        <v>101.23377358490566</v>
      </c>
    </row>
    <row r="20" spans="1:7" ht="27.75">
      <c r="A20" s="5" t="s">
        <v>18</v>
      </c>
      <c r="B20" s="11" t="s">
        <v>19</v>
      </c>
      <c r="C20" s="30">
        <v>53000</v>
      </c>
      <c r="D20" s="16">
        <v>30</v>
      </c>
      <c r="E20" s="17">
        <v>30</v>
      </c>
      <c r="F20" s="24">
        <v>53653.9</v>
      </c>
      <c r="G20" s="22">
        <f t="shared" si="0"/>
        <v>101.23377358490566</v>
      </c>
    </row>
    <row r="21" spans="1:7" ht="13.5">
      <c r="A21" s="5" t="s">
        <v>20</v>
      </c>
      <c r="B21" s="11" t="s">
        <v>21</v>
      </c>
      <c r="C21" s="34">
        <f>C22</f>
        <v>990000</v>
      </c>
      <c r="D21" s="17" t="e">
        <f>D22+D24+#REF!</f>
        <v>#REF!</v>
      </c>
      <c r="E21" s="17" t="e">
        <f>E22+E24+#REF!</f>
        <v>#REF!</v>
      </c>
      <c r="F21" s="21">
        <v>1025737.65</v>
      </c>
      <c r="G21" s="25">
        <f t="shared" si="0"/>
        <v>103.60986363636364</v>
      </c>
    </row>
    <row r="22" spans="1:7" ht="47.25" customHeight="1">
      <c r="A22" s="5" t="s">
        <v>22</v>
      </c>
      <c r="B22" s="11" t="s">
        <v>23</v>
      </c>
      <c r="C22" s="38">
        <f>C23</f>
        <v>990000</v>
      </c>
      <c r="D22" s="17">
        <f>D23</f>
        <v>285</v>
      </c>
      <c r="E22" s="17">
        <f>E23</f>
        <v>322</v>
      </c>
      <c r="F22" s="24">
        <v>1025737.65</v>
      </c>
      <c r="G22" s="22">
        <f t="shared" si="0"/>
        <v>103.60986363636364</v>
      </c>
    </row>
    <row r="23" spans="1:7" ht="58.5" customHeight="1">
      <c r="A23" s="5" t="s">
        <v>24</v>
      </c>
      <c r="B23" s="11" t="s">
        <v>25</v>
      </c>
      <c r="C23" s="30">
        <v>990000</v>
      </c>
      <c r="D23" s="16">
        <v>285</v>
      </c>
      <c r="E23" s="17">
        <v>322</v>
      </c>
      <c r="F23" s="24">
        <v>1025737.65</v>
      </c>
      <c r="G23" s="22">
        <f t="shared" si="0"/>
        <v>103.60986363636364</v>
      </c>
    </row>
    <row r="24" spans="1:7" ht="139.5" hidden="1">
      <c r="A24" s="5" t="s">
        <v>26</v>
      </c>
      <c r="B24" s="11" t="s">
        <v>27</v>
      </c>
      <c r="C24" s="30"/>
      <c r="D24" s="16">
        <v>1289</v>
      </c>
      <c r="E24" s="17">
        <v>1460</v>
      </c>
      <c r="F24" s="24"/>
      <c r="G24" s="22" t="e">
        <f t="shared" si="0"/>
        <v>#DIV/0!</v>
      </c>
    </row>
    <row r="25" spans="1:7" ht="42" hidden="1">
      <c r="A25" s="5" t="s">
        <v>28</v>
      </c>
      <c r="B25" s="11" t="s">
        <v>29</v>
      </c>
      <c r="C25" s="30"/>
      <c r="D25" s="16"/>
      <c r="E25" s="17"/>
      <c r="F25" s="24"/>
      <c r="G25" s="22" t="e">
        <f t="shared" si="0"/>
        <v>#DIV/0!</v>
      </c>
    </row>
    <row r="26" spans="1:7" ht="13.5" hidden="1">
      <c r="A26" s="5" t="s">
        <v>30</v>
      </c>
      <c r="B26" s="11" t="s">
        <v>31</v>
      </c>
      <c r="C26" s="30"/>
      <c r="D26" s="16"/>
      <c r="E26" s="17"/>
      <c r="F26" s="24"/>
      <c r="G26" s="22" t="e">
        <f t="shared" si="0"/>
        <v>#DIV/0!</v>
      </c>
    </row>
    <row r="27" spans="1:7" ht="13.5" hidden="1">
      <c r="A27" s="5" t="s">
        <v>32</v>
      </c>
      <c r="B27" s="11" t="s">
        <v>33</v>
      </c>
      <c r="C27" s="30"/>
      <c r="D27" s="16"/>
      <c r="E27" s="17"/>
      <c r="F27" s="24"/>
      <c r="G27" s="22" t="e">
        <f t="shared" si="0"/>
        <v>#DIV/0!</v>
      </c>
    </row>
    <row r="28" spans="1:7" ht="42">
      <c r="A28" s="5" t="s">
        <v>28</v>
      </c>
      <c r="B28" s="11" t="s">
        <v>29</v>
      </c>
      <c r="C28" s="39">
        <v>4000</v>
      </c>
      <c r="D28" s="16"/>
      <c r="E28" s="17"/>
      <c r="F28" s="21">
        <v>4054.03</v>
      </c>
      <c r="G28" s="25">
        <f t="shared" si="0"/>
        <v>101.35075</v>
      </c>
    </row>
    <row r="29" spans="1:7" ht="13.5">
      <c r="A29" s="5" t="s">
        <v>30</v>
      </c>
      <c r="B29" s="11" t="s">
        <v>31</v>
      </c>
      <c r="C29" s="39"/>
      <c r="D29" s="16"/>
      <c r="E29" s="17"/>
      <c r="F29" s="24">
        <v>386.83</v>
      </c>
      <c r="G29" s="22"/>
    </row>
    <row r="30" spans="1:7" ht="13.5">
      <c r="A30" s="5" t="s">
        <v>225</v>
      </c>
      <c r="B30" s="11" t="s">
        <v>33</v>
      </c>
      <c r="C30" s="30">
        <v>4000</v>
      </c>
      <c r="D30" s="16"/>
      <c r="E30" s="17"/>
      <c r="F30" s="24">
        <v>3667.2</v>
      </c>
      <c r="G30" s="22">
        <f t="shared" si="0"/>
        <v>91.67999999999999</v>
      </c>
    </row>
    <row r="31" spans="1:7" ht="42">
      <c r="A31" s="5" t="s">
        <v>191</v>
      </c>
      <c r="B31" s="11" t="s">
        <v>34</v>
      </c>
      <c r="C31" s="34">
        <v>2952000</v>
      </c>
      <c r="D31" s="17">
        <f>D33+D38</f>
        <v>1570</v>
      </c>
      <c r="E31" s="17">
        <f>E33+E38</f>
        <v>1620</v>
      </c>
      <c r="F31" s="21">
        <v>2991168.14</v>
      </c>
      <c r="G31" s="25">
        <f t="shared" si="0"/>
        <v>101.3268340108401</v>
      </c>
    </row>
    <row r="32" spans="1:7" ht="69.75">
      <c r="A32" s="5" t="s">
        <v>281</v>
      </c>
      <c r="B32" s="11" t="s">
        <v>282</v>
      </c>
      <c r="C32" s="34"/>
      <c r="D32" s="17"/>
      <c r="E32" s="17"/>
      <c r="F32" s="24">
        <v>399</v>
      </c>
      <c r="G32" s="22"/>
    </row>
    <row r="33" spans="1:7" ht="84">
      <c r="A33" s="5" t="s">
        <v>192</v>
      </c>
      <c r="B33" s="11" t="s">
        <v>35</v>
      </c>
      <c r="C33" s="38">
        <v>2618000</v>
      </c>
      <c r="D33" s="17">
        <f>D34</f>
        <v>670</v>
      </c>
      <c r="E33" s="17">
        <f>E34</f>
        <v>670</v>
      </c>
      <c r="F33" s="24">
        <v>2642998.29</v>
      </c>
      <c r="G33" s="22">
        <f t="shared" si="0"/>
        <v>100.95486210847974</v>
      </c>
    </row>
    <row r="34" spans="1:7" ht="111.75">
      <c r="A34" s="5" t="s">
        <v>193</v>
      </c>
      <c r="B34" s="11" t="s">
        <v>194</v>
      </c>
      <c r="C34" s="30">
        <v>612000</v>
      </c>
      <c r="D34" s="16">
        <v>670</v>
      </c>
      <c r="E34" s="17">
        <v>670</v>
      </c>
      <c r="F34" s="24">
        <v>613947</v>
      </c>
      <c r="G34" s="22">
        <f t="shared" si="0"/>
        <v>100.31813725490196</v>
      </c>
    </row>
    <row r="35" spans="1:7" ht="111.75">
      <c r="A35" s="5" t="s">
        <v>195</v>
      </c>
      <c r="B35" s="11" t="s">
        <v>194</v>
      </c>
      <c r="C35" s="30">
        <v>1235000</v>
      </c>
      <c r="D35" s="16"/>
      <c r="E35" s="17"/>
      <c r="F35" s="24">
        <v>1246665.4</v>
      </c>
      <c r="G35" s="22">
        <f t="shared" si="0"/>
        <v>100.94456680161943</v>
      </c>
    </row>
    <row r="36" spans="1:7" ht="111.75">
      <c r="A36" s="5" t="s">
        <v>200</v>
      </c>
      <c r="B36" s="11" t="s">
        <v>196</v>
      </c>
      <c r="C36" s="30">
        <v>771000</v>
      </c>
      <c r="D36" s="16"/>
      <c r="E36" s="17"/>
      <c r="F36" s="24">
        <v>782385.89</v>
      </c>
      <c r="G36" s="22">
        <f t="shared" si="0"/>
        <v>101.4767691309987</v>
      </c>
    </row>
    <row r="37" spans="1:7" ht="97.5">
      <c r="A37" s="5" t="s">
        <v>283</v>
      </c>
      <c r="B37" s="11" t="s">
        <v>284</v>
      </c>
      <c r="C37" s="30"/>
      <c r="D37" s="16"/>
      <c r="E37" s="17"/>
      <c r="F37" s="24">
        <v>678.02</v>
      </c>
      <c r="G37" s="22"/>
    </row>
    <row r="38" spans="1:7" ht="88.5" customHeight="1">
      <c r="A38" s="5" t="s">
        <v>36</v>
      </c>
      <c r="B38" s="11" t="s">
        <v>37</v>
      </c>
      <c r="C38" s="30">
        <v>334000</v>
      </c>
      <c r="D38" s="16">
        <v>900</v>
      </c>
      <c r="E38" s="17">
        <v>950</v>
      </c>
      <c r="F38" s="24">
        <v>347092.83</v>
      </c>
      <c r="G38" s="22">
        <f t="shared" si="0"/>
        <v>103.92000898203592</v>
      </c>
    </row>
    <row r="39" spans="1:7" ht="27.75">
      <c r="A39" s="5" t="s">
        <v>239</v>
      </c>
      <c r="B39" s="11" t="s">
        <v>38</v>
      </c>
      <c r="C39" s="34">
        <v>362000</v>
      </c>
      <c r="D39" s="17">
        <f>D40</f>
        <v>404</v>
      </c>
      <c r="E39" s="17">
        <f>E40</f>
        <v>444</v>
      </c>
      <c r="F39" s="21">
        <v>379718.2</v>
      </c>
      <c r="G39" s="25">
        <f t="shared" si="0"/>
        <v>104.89453038674033</v>
      </c>
    </row>
    <row r="40" spans="1:7" ht="45" customHeight="1">
      <c r="A40" s="5" t="s">
        <v>39</v>
      </c>
      <c r="B40" s="11" t="s">
        <v>40</v>
      </c>
      <c r="C40" s="30">
        <v>159000</v>
      </c>
      <c r="D40" s="16">
        <v>404</v>
      </c>
      <c r="E40" s="17">
        <v>444</v>
      </c>
      <c r="F40" s="24">
        <v>168433.8</v>
      </c>
      <c r="G40" s="22">
        <f t="shared" si="0"/>
        <v>105.9332075471698</v>
      </c>
    </row>
    <row r="41" spans="1:7" ht="28.5" customHeight="1" hidden="1">
      <c r="A41" s="5" t="s">
        <v>41</v>
      </c>
      <c r="B41" s="11" t="s">
        <v>42</v>
      </c>
      <c r="C41" s="30"/>
      <c r="D41" s="16"/>
      <c r="E41" s="17"/>
      <c r="F41" s="24"/>
      <c r="G41" s="22" t="e">
        <f t="shared" si="0"/>
        <v>#DIV/0!</v>
      </c>
    </row>
    <row r="42" spans="1:7" ht="84.75" customHeight="1" hidden="1">
      <c r="A42" s="5" t="s">
        <v>43</v>
      </c>
      <c r="B42" s="11" t="s">
        <v>44</v>
      </c>
      <c r="C42" s="30"/>
      <c r="D42" s="16"/>
      <c r="E42" s="17"/>
      <c r="F42" s="24"/>
      <c r="G42" s="22" t="e">
        <f t="shared" si="0"/>
        <v>#DIV/0!</v>
      </c>
    </row>
    <row r="43" spans="1:7" ht="48" customHeight="1" hidden="1">
      <c r="A43" s="5" t="s">
        <v>45</v>
      </c>
      <c r="B43" s="11" t="s">
        <v>46</v>
      </c>
      <c r="C43" s="30"/>
      <c r="D43" s="16"/>
      <c r="E43" s="17"/>
      <c r="F43" s="24"/>
      <c r="G43" s="22" t="e">
        <f t="shared" si="0"/>
        <v>#DIV/0!</v>
      </c>
    </row>
    <row r="44" spans="1:7" ht="46.5" customHeight="1">
      <c r="A44" s="5" t="s">
        <v>226</v>
      </c>
      <c r="B44" s="11" t="s">
        <v>227</v>
      </c>
      <c r="C44" s="30">
        <v>3000</v>
      </c>
      <c r="D44" s="16"/>
      <c r="E44" s="17"/>
      <c r="F44" s="24">
        <v>3090.48</v>
      </c>
      <c r="G44" s="22">
        <f t="shared" si="0"/>
        <v>103.01599999999999</v>
      </c>
    </row>
    <row r="45" spans="1:7" ht="33.75" customHeight="1">
      <c r="A45" s="5" t="s">
        <v>228</v>
      </c>
      <c r="B45" s="11" t="s">
        <v>229</v>
      </c>
      <c r="C45" s="30">
        <v>108000</v>
      </c>
      <c r="D45" s="16"/>
      <c r="E45" s="17"/>
      <c r="F45" s="24">
        <v>108654.61</v>
      </c>
      <c r="G45" s="22">
        <f t="shared" si="0"/>
        <v>100.60612037037038</v>
      </c>
    </row>
    <row r="46" spans="1:7" ht="33" customHeight="1">
      <c r="A46" s="5" t="s">
        <v>230</v>
      </c>
      <c r="B46" s="11" t="s">
        <v>231</v>
      </c>
      <c r="C46" s="30">
        <v>92000</v>
      </c>
      <c r="D46" s="16"/>
      <c r="E46" s="17"/>
      <c r="F46" s="24">
        <v>99522.51</v>
      </c>
      <c r="G46" s="22">
        <f t="shared" si="0"/>
        <v>108.17664130434783</v>
      </c>
    </row>
    <row r="47" spans="1:7" ht="31.5" customHeight="1">
      <c r="A47" s="5" t="s">
        <v>237</v>
      </c>
      <c r="B47" s="11" t="s">
        <v>238</v>
      </c>
      <c r="C47" s="30"/>
      <c r="D47" s="16"/>
      <c r="E47" s="17"/>
      <c r="F47" s="24"/>
      <c r="G47" s="22"/>
    </row>
    <row r="48" spans="1:7" ht="42">
      <c r="A48" s="5" t="s">
        <v>240</v>
      </c>
      <c r="B48" s="11" t="s">
        <v>241</v>
      </c>
      <c r="C48" s="30"/>
      <c r="D48" s="16"/>
      <c r="E48" s="17"/>
      <c r="F48" s="24">
        <v>16.8</v>
      </c>
      <c r="G48" s="22"/>
    </row>
    <row r="49" spans="1:7" ht="30" customHeight="1">
      <c r="A49" s="5" t="s">
        <v>232</v>
      </c>
      <c r="B49" s="11" t="s">
        <v>233</v>
      </c>
      <c r="C49" s="39">
        <v>30000</v>
      </c>
      <c r="D49" s="16"/>
      <c r="E49" s="17"/>
      <c r="F49" s="21">
        <v>30212.47</v>
      </c>
      <c r="G49" s="25">
        <f t="shared" si="0"/>
        <v>100.70823333333334</v>
      </c>
    </row>
    <row r="50" spans="1:7" ht="47.25" customHeight="1">
      <c r="A50" s="5" t="s">
        <v>234</v>
      </c>
      <c r="B50" s="11" t="s">
        <v>235</v>
      </c>
      <c r="C50" s="30">
        <v>15000</v>
      </c>
      <c r="D50" s="16"/>
      <c r="E50" s="17"/>
      <c r="F50" s="24">
        <v>15141.29</v>
      </c>
      <c r="G50" s="22">
        <f t="shared" si="0"/>
        <v>100.94193333333334</v>
      </c>
    </row>
    <row r="51" spans="1:7" ht="47.25" customHeight="1">
      <c r="A51" s="5" t="s">
        <v>268</v>
      </c>
      <c r="B51" s="11" t="s">
        <v>235</v>
      </c>
      <c r="C51" s="30"/>
      <c r="D51" s="16"/>
      <c r="E51" s="17"/>
      <c r="F51" s="24">
        <v>0.28</v>
      </c>
      <c r="G51" s="22"/>
    </row>
    <row r="52" spans="1:7" ht="42.75" customHeight="1">
      <c r="A52" s="5" t="s">
        <v>236</v>
      </c>
      <c r="B52" s="11" t="s">
        <v>235</v>
      </c>
      <c r="C52" s="30">
        <v>15000</v>
      </c>
      <c r="D52" s="16"/>
      <c r="E52" s="17"/>
      <c r="F52" s="24">
        <v>15070.9</v>
      </c>
      <c r="G52" s="22">
        <f t="shared" si="0"/>
        <v>100.47266666666665</v>
      </c>
    </row>
    <row r="53" spans="1:7" ht="30" customHeight="1">
      <c r="A53" s="5" t="s">
        <v>41</v>
      </c>
      <c r="B53" s="11" t="s">
        <v>42</v>
      </c>
      <c r="C53" s="39">
        <v>82000</v>
      </c>
      <c r="D53" s="16"/>
      <c r="E53" s="17"/>
      <c r="F53" s="21">
        <v>82433.37</v>
      </c>
      <c r="G53" s="25">
        <f t="shared" si="0"/>
        <v>100.5285</v>
      </c>
    </row>
    <row r="54" spans="1:7" ht="87.75" customHeight="1">
      <c r="A54" s="5" t="s">
        <v>43</v>
      </c>
      <c r="B54" s="11" t="s">
        <v>184</v>
      </c>
      <c r="C54" s="30"/>
      <c r="D54" s="16"/>
      <c r="E54" s="17"/>
      <c r="F54" s="24"/>
      <c r="G54" s="22"/>
    </row>
    <row r="55" spans="1:7" ht="87.75" customHeight="1">
      <c r="A55" s="5" t="s">
        <v>250</v>
      </c>
      <c r="B55" s="11" t="s">
        <v>251</v>
      </c>
      <c r="C55" s="30">
        <v>13000</v>
      </c>
      <c r="D55" s="16"/>
      <c r="E55" s="17"/>
      <c r="F55" s="24">
        <v>13075.45</v>
      </c>
      <c r="G55" s="22">
        <v>100.6</v>
      </c>
    </row>
    <row r="56" spans="1:7" ht="87.75" customHeight="1">
      <c r="A56" s="5" t="s">
        <v>248</v>
      </c>
      <c r="B56" s="11" t="s">
        <v>249</v>
      </c>
      <c r="C56" s="30">
        <v>69000</v>
      </c>
      <c r="D56" s="16"/>
      <c r="E56" s="17"/>
      <c r="F56" s="24">
        <v>69357.92</v>
      </c>
      <c r="G56" s="22">
        <v>100.5</v>
      </c>
    </row>
    <row r="57" spans="1:7" ht="61.5" customHeight="1">
      <c r="A57" s="5" t="s">
        <v>47</v>
      </c>
      <c r="B57" s="11" t="s">
        <v>185</v>
      </c>
      <c r="C57" s="30"/>
      <c r="D57" s="16"/>
      <c r="E57" s="17"/>
      <c r="F57" s="24"/>
      <c r="G57" s="22"/>
    </row>
    <row r="58" spans="1:7" ht="19.5" customHeight="1">
      <c r="A58" s="5" t="s">
        <v>48</v>
      </c>
      <c r="B58" s="11" t="s">
        <v>49</v>
      </c>
      <c r="C58" s="39">
        <v>990000</v>
      </c>
      <c r="D58" s="16"/>
      <c r="E58" s="17"/>
      <c r="F58" s="21">
        <v>1054428.77</v>
      </c>
      <c r="G58" s="25">
        <f t="shared" si="0"/>
        <v>106.50795656565657</v>
      </c>
    </row>
    <row r="59" spans="1:7" ht="46.5" customHeight="1">
      <c r="A59" s="5" t="s">
        <v>277</v>
      </c>
      <c r="B59" s="11" t="s">
        <v>170</v>
      </c>
      <c r="C59" s="30">
        <v>132000</v>
      </c>
      <c r="D59" s="16"/>
      <c r="E59" s="17"/>
      <c r="F59" s="24">
        <v>132000</v>
      </c>
      <c r="G59" s="22">
        <v>100</v>
      </c>
    </row>
    <row r="60" spans="1:7" ht="46.5" customHeight="1">
      <c r="A60" s="5" t="s">
        <v>278</v>
      </c>
      <c r="B60" s="11" t="s">
        <v>51</v>
      </c>
      <c r="C60" s="30">
        <v>15000</v>
      </c>
      <c r="D60" s="16"/>
      <c r="E60" s="17"/>
      <c r="F60" s="24">
        <v>20000</v>
      </c>
      <c r="G60" s="22">
        <v>133.3</v>
      </c>
    </row>
    <row r="61" spans="1:7" ht="46.5" customHeight="1">
      <c r="A61" s="5" t="s">
        <v>279</v>
      </c>
      <c r="B61" s="11" t="s">
        <v>50</v>
      </c>
      <c r="C61" s="30">
        <v>54000</v>
      </c>
      <c r="D61" s="16"/>
      <c r="E61" s="17"/>
      <c r="F61" s="24">
        <v>54000</v>
      </c>
      <c r="G61" s="22">
        <v>100</v>
      </c>
    </row>
    <row r="62" spans="1:7" ht="90.75" customHeight="1">
      <c r="A62" s="5" t="s">
        <v>197</v>
      </c>
      <c r="B62" s="11" t="s">
        <v>198</v>
      </c>
      <c r="C62" s="30">
        <v>5000</v>
      </c>
      <c r="D62" s="16"/>
      <c r="E62" s="17"/>
      <c r="F62" s="24">
        <v>5000</v>
      </c>
      <c r="G62" s="22">
        <f t="shared" si="0"/>
        <v>100</v>
      </c>
    </row>
    <row r="63" spans="1:7" ht="45" customHeight="1">
      <c r="A63" s="5" t="s">
        <v>52</v>
      </c>
      <c r="B63" s="11" t="s">
        <v>280</v>
      </c>
      <c r="C63" s="30">
        <v>101000</v>
      </c>
      <c r="D63" s="16"/>
      <c r="E63" s="17"/>
      <c r="F63" s="24">
        <v>105500</v>
      </c>
      <c r="G63" s="22">
        <f t="shared" si="0"/>
        <v>104.45544554455446</v>
      </c>
    </row>
    <row r="64" spans="1:7" ht="97.5" hidden="1">
      <c r="A64" s="5" t="s">
        <v>53</v>
      </c>
      <c r="B64" s="12" t="s">
        <v>54</v>
      </c>
      <c r="C64" s="30"/>
      <c r="D64" s="16"/>
      <c r="E64" s="16"/>
      <c r="F64" s="24"/>
      <c r="G64" s="22" t="e">
        <f t="shared" si="0"/>
        <v>#DIV/0!</v>
      </c>
    </row>
    <row r="65" spans="1:7" ht="55.5">
      <c r="A65" s="5" t="s">
        <v>199</v>
      </c>
      <c r="B65" s="12" t="s">
        <v>50</v>
      </c>
      <c r="C65" s="30">
        <v>11000</v>
      </c>
      <c r="D65" s="16"/>
      <c r="E65" s="16"/>
      <c r="F65" s="24">
        <v>39500</v>
      </c>
      <c r="G65" s="22">
        <f t="shared" si="0"/>
        <v>359.09090909090907</v>
      </c>
    </row>
    <row r="66" spans="1:7" ht="69.75">
      <c r="A66" s="5" t="s">
        <v>55</v>
      </c>
      <c r="B66" s="12" t="s">
        <v>56</v>
      </c>
      <c r="C66" s="30">
        <v>1000</v>
      </c>
      <c r="D66" s="16">
        <v>12</v>
      </c>
      <c r="E66" s="16">
        <v>13</v>
      </c>
      <c r="F66" s="24">
        <v>1100</v>
      </c>
      <c r="G66" s="22">
        <f t="shared" si="0"/>
        <v>110.00000000000001</v>
      </c>
    </row>
    <row r="67" spans="1:7" ht="84" hidden="1">
      <c r="A67" s="5" t="s">
        <v>57</v>
      </c>
      <c r="B67" s="12" t="s">
        <v>58</v>
      </c>
      <c r="C67" s="30"/>
      <c r="D67" s="16">
        <v>1</v>
      </c>
      <c r="E67" s="16">
        <v>1</v>
      </c>
      <c r="F67" s="24"/>
      <c r="G67" s="22" t="e">
        <f t="shared" si="0"/>
        <v>#DIV/0!</v>
      </c>
    </row>
    <row r="68" spans="1:7" ht="84">
      <c r="A68" s="5" t="s">
        <v>59</v>
      </c>
      <c r="B68" s="12" t="s">
        <v>60</v>
      </c>
      <c r="C68" s="30">
        <v>26000</v>
      </c>
      <c r="D68" s="16">
        <v>156</v>
      </c>
      <c r="E68" s="16">
        <v>162</v>
      </c>
      <c r="F68" s="24">
        <v>30300</v>
      </c>
      <c r="G68" s="22">
        <f t="shared" si="0"/>
        <v>116.53846153846155</v>
      </c>
    </row>
    <row r="69" spans="1:7" ht="42">
      <c r="A69" s="5" t="s">
        <v>61</v>
      </c>
      <c r="B69" s="12" t="s">
        <v>62</v>
      </c>
      <c r="C69" s="30">
        <v>36000</v>
      </c>
      <c r="D69" s="16"/>
      <c r="E69" s="16"/>
      <c r="F69" s="24">
        <v>39260.55</v>
      </c>
      <c r="G69" s="22">
        <f t="shared" si="0"/>
        <v>109.05708333333335</v>
      </c>
    </row>
    <row r="70" spans="1:7" ht="84">
      <c r="A70" s="5" t="s">
        <v>242</v>
      </c>
      <c r="B70" s="12" t="s">
        <v>243</v>
      </c>
      <c r="C70" s="30">
        <v>1000</v>
      </c>
      <c r="D70" s="16"/>
      <c r="E70" s="16"/>
      <c r="F70" s="24">
        <v>2000</v>
      </c>
      <c r="G70" s="22">
        <f t="shared" si="0"/>
        <v>200</v>
      </c>
    </row>
    <row r="71" spans="1:7" ht="55.5">
      <c r="A71" s="5" t="s">
        <v>63</v>
      </c>
      <c r="B71" s="12" t="s">
        <v>50</v>
      </c>
      <c r="C71" s="30">
        <v>21000</v>
      </c>
      <c r="D71" s="16">
        <v>132</v>
      </c>
      <c r="E71" s="16">
        <v>137</v>
      </c>
      <c r="F71" s="24">
        <v>30836.82</v>
      </c>
      <c r="G71" s="22">
        <f t="shared" si="0"/>
        <v>146.842</v>
      </c>
    </row>
    <row r="72" spans="1:7" ht="27.75">
      <c r="A72" s="5" t="s">
        <v>64</v>
      </c>
      <c r="B72" s="12" t="s">
        <v>51</v>
      </c>
      <c r="C72" s="30">
        <v>27000</v>
      </c>
      <c r="D72" s="16">
        <v>3</v>
      </c>
      <c r="E72" s="16">
        <v>3</v>
      </c>
      <c r="F72" s="24">
        <v>27754.42</v>
      </c>
      <c r="G72" s="22">
        <f aca="true" t="shared" si="1" ref="G72:G128">F72/C72*100</f>
        <v>102.79414814814814</v>
      </c>
    </row>
    <row r="73" spans="1:7" ht="97.5">
      <c r="A73" s="5" t="s">
        <v>244</v>
      </c>
      <c r="B73" s="12" t="s">
        <v>245</v>
      </c>
      <c r="C73" s="30">
        <v>10000</v>
      </c>
      <c r="D73" s="16"/>
      <c r="E73" s="16"/>
      <c r="F73" s="24">
        <v>10914</v>
      </c>
      <c r="G73" s="22">
        <v>109.1</v>
      </c>
    </row>
    <row r="74" spans="1:7" ht="84">
      <c r="A74" s="5" t="s">
        <v>246</v>
      </c>
      <c r="B74" s="12" t="s">
        <v>247</v>
      </c>
      <c r="C74" s="30">
        <v>180000</v>
      </c>
      <c r="D74" s="16"/>
      <c r="E74" s="16"/>
      <c r="F74" s="24">
        <v>180479.24</v>
      </c>
      <c r="G74" s="22">
        <v>100.3</v>
      </c>
    </row>
    <row r="75" spans="1:7" ht="55.5">
      <c r="A75" s="5" t="s">
        <v>65</v>
      </c>
      <c r="B75" s="12" t="s">
        <v>50</v>
      </c>
      <c r="C75" s="30">
        <v>10000</v>
      </c>
      <c r="D75" s="16">
        <v>100</v>
      </c>
      <c r="E75" s="16">
        <v>110</v>
      </c>
      <c r="F75" s="24">
        <v>12211.18</v>
      </c>
      <c r="G75" s="22">
        <f t="shared" si="1"/>
        <v>122.11179999999999</v>
      </c>
    </row>
    <row r="76" spans="1:7" ht="42">
      <c r="A76" s="5" t="s">
        <v>252</v>
      </c>
      <c r="B76" s="12" t="s">
        <v>253</v>
      </c>
      <c r="C76" s="30">
        <v>7000</v>
      </c>
      <c r="D76" s="16"/>
      <c r="E76" s="16"/>
      <c r="F76" s="24">
        <v>7500</v>
      </c>
      <c r="G76" s="22">
        <v>107.1</v>
      </c>
    </row>
    <row r="77" spans="1:7" ht="63.75" customHeight="1">
      <c r="A77" s="5" t="s">
        <v>66</v>
      </c>
      <c r="B77" s="12" t="s">
        <v>50</v>
      </c>
      <c r="C77" s="30">
        <v>335000</v>
      </c>
      <c r="D77" s="16">
        <v>36</v>
      </c>
      <c r="E77" s="16">
        <v>38</v>
      </c>
      <c r="F77" s="24">
        <v>336672.56</v>
      </c>
      <c r="G77" s="22">
        <f t="shared" si="1"/>
        <v>100.49927164179104</v>
      </c>
    </row>
    <row r="78" spans="1:7" ht="27.75" hidden="1">
      <c r="A78" s="5" t="s">
        <v>67</v>
      </c>
      <c r="B78" s="12" t="s">
        <v>68</v>
      </c>
      <c r="C78" s="30"/>
      <c r="D78" s="16"/>
      <c r="E78" s="16"/>
      <c r="F78" s="24"/>
      <c r="G78" s="22" t="e">
        <f t="shared" si="1"/>
        <v>#DIV/0!</v>
      </c>
    </row>
    <row r="79" spans="1:7" ht="55.5">
      <c r="A79" s="5" t="s">
        <v>69</v>
      </c>
      <c r="B79" s="12" t="s">
        <v>50</v>
      </c>
      <c r="C79" s="30">
        <v>18000</v>
      </c>
      <c r="D79" s="16"/>
      <c r="E79" s="16"/>
      <c r="F79" s="24">
        <v>19400</v>
      </c>
      <c r="G79" s="22">
        <f t="shared" si="1"/>
        <v>107.77777777777777</v>
      </c>
    </row>
    <row r="80" spans="1:7" ht="13.5">
      <c r="A80" s="5" t="s">
        <v>254</v>
      </c>
      <c r="B80" s="12" t="s">
        <v>255</v>
      </c>
      <c r="C80" s="30"/>
      <c r="D80" s="16"/>
      <c r="E80" s="16"/>
      <c r="F80" s="21">
        <v>-15141.29</v>
      </c>
      <c r="G80" s="22"/>
    </row>
    <row r="81" spans="1:7" ht="27.75">
      <c r="A81" s="5" t="s">
        <v>256</v>
      </c>
      <c r="B81" s="12" t="s">
        <v>257</v>
      </c>
      <c r="C81" s="30"/>
      <c r="D81" s="16"/>
      <c r="E81" s="16"/>
      <c r="F81" s="24">
        <v>-15141.29</v>
      </c>
      <c r="G81" s="22"/>
    </row>
    <row r="82" spans="1:7" ht="18.75" customHeight="1">
      <c r="A82" s="40" t="s">
        <v>70</v>
      </c>
      <c r="B82" s="37" t="s">
        <v>71</v>
      </c>
      <c r="C82" s="34">
        <f>C83</f>
        <v>508455304</v>
      </c>
      <c r="D82" s="18" t="e">
        <f>D83</f>
        <v>#REF!</v>
      </c>
      <c r="E82" s="18" t="e">
        <f>E83</f>
        <v>#REF!</v>
      </c>
      <c r="F82" s="21">
        <f>F83+F163</f>
        <v>487107800.3</v>
      </c>
      <c r="G82" s="25">
        <f t="shared" si="1"/>
        <v>95.80149847350201</v>
      </c>
    </row>
    <row r="83" spans="1:7" ht="42">
      <c r="A83" s="29" t="s">
        <v>72</v>
      </c>
      <c r="B83" s="36" t="s">
        <v>73</v>
      </c>
      <c r="C83" s="38">
        <f>C84+C90+C129+C147</f>
        <v>508455304</v>
      </c>
      <c r="D83" s="17" t="e">
        <f>D84+D90+D129+D147</f>
        <v>#REF!</v>
      </c>
      <c r="E83" s="17" t="e">
        <f>E84+E90+E129+E147</f>
        <v>#REF!</v>
      </c>
      <c r="F83" s="24">
        <v>487122871.2</v>
      </c>
      <c r="G83" s="22">
        <f t="shared" si="1"/>
        <v>95.80446252951272</v>
      </c>
    </row>
    <row r="84" spans="1:7" ht="30" customHeight="1">
      <c r="A84" s="9" t="s">
        <v>74</v>
      </c>
      <c r="B84" s="10" t="s">
        <v>75</v>
      </c>
      <c r="C84" s="34">
        <f>C86+C85+C89</f>
        <v>194704000</v>
      </c>
      <c r="D84" s="18" t="e">
        <f>D85+#REF!+D86+#REF!</f>
        <v>#REF!</v>
      </c>
      <c r="E84" s="18" t="e">
        <f>E85+#REF!+E86+#REF!</f>
        <v>#REF!</v>
      </c>
      <c r="F84" s="21">
        <f>F86+F85+F89</f>
        <v>187628000</v>
      </c>
      <c r="G84" s="25">
        <f t="shared" si="1"/>
        <v>96.36576546963596</v>
      </c>
    </row>
    <row r="85" spans="1:7" ht="42">
      <c r="A85" s="5" t="s">
        <v>76</v>
      </c>
      <c r="B85" s="11" t="s">
        <v>77</v>
      </c>
      <c r="C85" s="30">
        <v>164457000</v>
      </c>
      <c r="D85" s="16">
        <v>94199</v>
      </c>
      <c r="E85" s="17">
        <v>81173</v>
      </c>
      <c r="F85" s="24">
        <v>158470750</v>
      </c>
      <c r="G85" s="22">
        <f t="shared" si="1"/>
        <v>96.35999075746243</v>
      </c>
    </row>
    <row r="86" spans="1:7" ht="48" customHeight="1">
      <c r="A86" s="5" t="s">
        <v>78</v>
      </c>
      <c r="B86" s="11" t="s">
        <v>79</v>
      </c>
      <c r="C86" s="30">
        <v>29947000</v>
      </c>
      <c r="D86" s="16">
        <v>0</v>
      </c>
      <c r="E86" s="17">
        <v>0</v>
      </c>
      <c r="F86" s="24">
        <v>28857250</v>
      </c>
      <c r="G86" s="22">
        <f t="shared" si="1"/>
        <v>96.3610712258323</v>
      </c>
    </row>
    <row r="87" spans="1:7" ht="0.75" customHeight="1">
      <c r="A87" s="5"/>
      <c r="B87" s="11"/>
      <c r="C87" s="23"/>
      <c r="D87" s="16"/>
      <c r="E87" s="17"/>
      <c r="F87" s="24"/>
      <c r="G87" s="22" t="e">
        <f t="shared" si="1"/>
        <v>#DIV/0!</v>
      </c>
    </row>
    <row r="88" spans="1:7" ht="0.75" customHeight="1">
      <c r="A88" s="5"/>
      <c r="B88" s="11"/>
      <c r="C88" s="23"/>
      <c r="D88" s="16"/>
      <c r="E88" s="17"/>
      <c r="F88" s="24"/>
      <c r="G88" s="22" t="e">
        <f t="shared" si="1"/>
        <v>#DIV/0!</v>
      </c>
    </row>
    <row r="89" spans="1:7" ht="31.5" customHeight="1">
      <c r="A89" s="5" t="s">
        <v>216</v>
      </c>
      <c r="B89" s="11" t="s">
        <v>215</v>
      </c>
      <c r="C89" s="30">
        <v>300000</v>
      </c>
      <c r="D89" s="16"/>
      <c r="E89" s="17"/>
      <c r="F89" s="24">
        <v>300000</v>
      </c>
      <c r="G89" s="22">
        <f t="shared" si="1"/>
        <v>100</v>
      </c>
    </row>
    <row r="90" spans="1:7" ht="63" customHeight="1">
      <c r="A90" s="9" t="s">
        <v>80</v>
      </c>
      <c r="B90" s="10" t="s">
        <v>81</v>
      </c>
      <c r="C90" s="34">
        <f>C100+C101+C118+C119+C120+C121+C122+C123+C124+C125+C128</f>
        <v>59419565</v>
      </c>
      <c r="D90" s="18">
        <f>SUM(D91:D128)</f>
        <v>1800031.09</v>
      </c>
      <c r="E90" s="18">
        <f>SUM(E91:E128)</f>
        <v>10528</v>
      </c>
      <c r="F90" s="21">
        <f>SUM(F100:F128)</f>
        <v>47405401.54000001</v>
      </c>
      <c r="G90" s="25">
        <f>F90/C90*100</f>
        <v>79.78079533231185</v>
      </c>
    </row>
    <row r="91" spans="1:7" ht="12.75" customHeight="1" hidden="1">
      <c r="A91" s="5" t="s">
        <v>82</v>
      </c>
      <c r="B91" s="11" t="s">
        <v>83</v>
      </c>
      <c r="C91" s="23"/>
      <c r="D91" s="16">
        <v>0</v>
      </c>
      <c r="E91" s="17">
        <v>0</v>
      </c>
      <c r="F91" s="24"/>
      <c r="G91" s="22" t="e">
        <f t="shared" si="1"/>
        <v>#DIV/0!</v>
      </c>
    </row>
    <row r="92" spans="1:7" ht="55.5" hidden="1">
      <c r="A92" s="5" t="s">
        <v>82</v>
      </c>
      <c r="B92" s="11" t="s">
        <v>84</v>
      </c>
      <c r="C92" s="23"/>
      <c r="D92" s="16">
        <v>381</v>
      </c>
      <c r="E92" s="17">
        <v>416</v>
      </c>
      <c r="F92" s="24"/>
      <c r="G92" s="22" t="e">
        <f t="shared" si="1"/>
        <v>#DIV/0!</v>
      </c>
    </row>
    <row r="93" spans="1:7" ht="69.75" hidden="1">
      <c r="A93" s="5" t="s">
        <v>85</v>
      </c>
      <c r="B93" s="11" t="s">
        <v>86</v>
      </c>
      <c r="C93" s="23"/>
      <c r="D93" s="16"/>
      <c r="E93" s="17"/>
      <c r="F93" s="24"/>
      <c r="G93" s="22" t="e">
        <f t="shared" si="1"/>
        <v>#DIV/0!</v>
      </c>
    </row>
    <row r="94" spans="1:7" ht="97.5" hidden="1">
      <c r="A94" s="5" t="s">
        <v>85</v>
      </c>
      <c r="B94" s="11" t="s">
        <v>87</v>
      </c>
      <c r="C94" s="23"/>
      <c r="D94" s="16"/>
      <c r="E94" s="17"/>
      <c r="F94" s="24"/>
      <c r="G94" s="22" t="e">
        <f t="shared" si="1"/>
        <v>#DIV/0!</v>
      </c>
    </row>
    <row r="95" spans="1:7" ht="12.75" customHeight="1" hidden="1">
      <c r="A95" s="5" t="s">
        <v>88</v>
      </c>
      <c r="B95" s="11" t="s">
        <v>89</v>
      </c>
      <c r="C95" s="23"/>
      <c r="D95" s="16"/>
      <c r="E95" s="17"/>
      <c r="F95" s="24"/>
      <c r="G95" s="22" t="e">
        <f t="shared" si="1"/>
        <v>#DIV/0!</v>
      </c>
    </row>
    <row r="96" spans="1:7" ht="84" hidden="1">
      <c r="A96" s="5" t="s">
        <v>90</v>
      </c>
      <c r="B96" s="11" t="s">
        <v>91</v>
      </c>
      <c r="C96" s="23">
        <v>0</v>
      </c>
      <c r="D96" s="16">
        <v>800</v>
      </c>
      <c r="E96" s="17">
        <v>900</v>
      </c>
      <c r="F96" s="24"/>
      <c r="G96" s="22" t="e">
        <f t="shared" si="1"/>
        <v>#DIV/0!</v>
      </c>
    </row>
    <row r="97" spans="1:7" ht="42" hidden="1">
      <c r="A97" s="5" t="s">
        <v>92</v>
      </c>
      <c r="B97" s="11" t="s">
        <v>93</v>
      </c>
      <c r="C97" s="23"/>
      <c r="D97" s="16"/>
      <c r="E97" s="17"/>
      <c r="F97" s="24"/>
      <c r="G97" s="22" t="e">
        <f t="shared" si="1"/>
        <v>#DIV/0!</v>
      </c>
    </row>
    <row r="98" spans="1:7" ht="42" hidden="1">
      <c r="A98" s="5" t="s">
        <v>94</v>
      </c>
      <c r="B98" s="11" t="s">
        <v>95</v>
      </c>
      <c r="C98" s="23"/>
      <c r="D98" s="16"/>
      <c r="E98" s="17"/>
      <c r="F98" s="24"/>
      <c r="G98" s="22" t="e">
        <f t="shared" si="1"/>
        <v>#DIV/0!</v>
      </c>
    </row>
    <row r="99" spans="1:7" ht="42" hidden="1">
      <c r="A99" s="5" t="s">
        <v>173</v>
      </c>
      <c r="B99" s="11" t="s">
        <v>174</v>
      </c>
      <c r="C99" s="23"/>
      <c r="D99" s="16"/>
      <c r="E99" s="17"/>
      <c r="F99" s="24"/>
      <c r="G99" s="22" t="e">
        <f t="shared" si="1"/>
        <v>#DIV/0!</v>
      </c>
    </row>
    <row r="100" spans="1:7" ht="44.25" customHeight="1">
      <c r="A100" s="5" t="s">
        <v>94</v>
      </c>
      <c r="B100" s="11" t="s">
        <v>217</v>
      </c>
      <c r="C100" s="30">
        <v>2866988</v>
      </c>
      <c r="D100" s="16">
        <v>1452080.49</v>
      </c>
      <c r="E100" s="17"/>
      <c r="F100" s="24">
        <v>1452080.49</v>
      </c>
      <c r="G100" s="22">
        <f t="shared" si="1"/>
        <v>50.648293261080966</v>
      </c>
    </row>
    <row r="101" spans="1:7" ht="97.5">
      <c r="A101" s="5" t="s">
        <v>96</v>
      </c>
      <c r="B101" s="11" t="s">
        <v>97</v>
      </c>
      <c r="C101" s="30">
        <v>19951000</v>
      </c>
      <c r="D101" s="16">
        <v>7087</v>
      </c>
      <c r="E101" s="17">
        <v>7754</v>
      </c>
      <c r="F101" s="24">
        <v>17784276</v>
      </c>
      <c r="G101" s="22">
        <f t="shared" si="1"/>
        <v>89.13977244248409</v>
      </c>
    </row>
    <row r="102" spans="1:7" ht="12.75" customHeight="1" hidden="1">
      <c r="A102" s="5" t="s">
        <v>98</v>
      </c>
      <c r="B102" s="11" t="s">
        <v>99</v>
      </c>
      <c r="C102" s="23"/>
      <c r="D102" s="16"/>
      <c r="E102" s="17"/>
      <c r="F102" s="24"/>
      <c r="G102" s="22" t="e">
        <f t="shared" si="1"/>
        <v>#DIV/0!</v>
      </c>
    </row>
    <row r="103" spans="1:7" ht="126" hidden="1">
      <c r="A103" s="5" t="s">
        <v>100</v>
      </c>
      <c r="B103" s="11" t="s">
        <v>101</v>
      </c>
      <c r="C103" s="23"/>
      <c r="D103" s="16"/>
      <c r="E103" s="17">
        <v>0</v>
      </c>
      <c r="F103" s="24"/>
      <c r="G103" s="22" t="e">
        <f t="shared" si="1"/>
        <v>#DIV/0!</v>
      </c>
    </row>
    <row r="104" spans="1:7" ht="97.5" hidden="1">
      <c r="A104" s="5" t="s">
        <v>102</v>
      </c>
      <c r="B104" s="11" t="s">
        <v>103</v>
      </c>
      <c r="C104" s="23"/>
      <c r="D104" s="16">
        <v>0</v>
      </c>
      <c r="E104" s="17"/>
      <c r="F104" s="24"/>
      <c r="G104" s="22" t="e">
        <f t="shared" si="1"/>
        <v>#DIV/0!</v>
      </c>
    </row>
    <row r="105" spans="1:7" ht="12.75" customHeight="1" hidden="1">
      <c r="A105" s="5" t="s">
        <v>104</v>
      </c>
      <c r="B105" s="11" t="s">
        <v>105</v>
      </c>
      <c r="C105" s="23"/>
      <c r="D105" s="16"/>
      <c r="E105" s="17"/>
      <c r="F105" s="24"/>
      <c r="G105" s="22" t="e">
        <f t="shared" si="1"/>
        <v>#DIV/0!</v>
      </c>
    </row>
    <row r="106" spans="1:7" ht="40.5" customHeight="1" hidden="1">
      <c r="A106" s="5" t="s">
        <v>106</v>
      </c>
      <c r="B106" s="11" t="s">
        <v>172</v>
      </c>
      <c r="C106" s="23"/>
      <c r="D106" s="16"/>
      <c r="E106" s="17"/>
      <c r="F106" s="24"/>
      <c r="G106" s="22" t="e">
        <f t="shared" si="1"/>
        <v>#DIV/0!</v>
      </c>
    </row>
    <row r="107" spans="1:7" ht="44.25" customHeight="1" hidden="1">
      <c r="A107" s="5" t="s">
        <v>175</v>
      </c>
      <c r="B107" s="11" t="s">
        <v>176</v>
      </c>
      <c r="C107" s="23"/>
      <c r="D107" s="16"/>
      <c r="E107" s="17"/>
      <c r="F107" s="24"/>
      <c r="G107" s="22" t="e">
        <f t="shared" si="1"/>
        <v>#DIV/0!</v>
      </c>
    </row>
    <row r="108" spans="1:7" ht="0" customHeight="1" hidden="1">
      <c r="A108" s="5" t="s">
        <v>107</v>
      </c>
      <c r="B108" s="11" t="s">
        <v>186</v>
      </c>
      <c r="C108" s="23"/>
      <c r="D108" s="16"/>
      <c r="E108" s="17"/>
      <c r="F108" s="24"/>
      <c r="G108" s="22" t="e">
        <f t="shared" si="1"/>
        <v>#DIV/0!</v>
      </c>
    </row>
    <row r="109" spans="1:7" ht="65.25" customHeight="1" hidden="1">
      <c r="A109" s="5" t="s">
        <v>108</v>
      </c>
      <c r="B109" s="11" t="s">
        <v>109</v>
      </c>
      <c r="C109" s="23"/>
      <c r="D109" s="16"/>
      <c r="E109" s="17"/>
      <c r="F109" s="24"/>
      <c r="G109" s="22" t="e">
        <f t="shared" si="1"/>
        <v>#DIV/0!</v>
      </c>
    </row>
    <row r="110" spans="1:7" ht="0.75" customHeight="1" hidden="1">
      <c r="A110" s="5" t="s">
        <v>102</v>
      </c>
      <c r="B110" s="11" t="s">
        <v>110</v>
      </c>
      <c r="C110" s="23"/>
      <c r="D110" s="16"/>
      <c r="E110" s="17"/>
      <c r="F110" s="24"/>
      <c r="G110" s="22" t="e">
        <f t="shared" si="1"/>
        <v>#DIV/0!</v>
      </c>
    </row>
    <row r="111" spans="1:7" ht="12.75" customHeight="1" hidden="1">
      <c r="A111" s="5" t="s">
        <v>111</v>
      </c>
      <c r="B111" s="11" t="s">
        <v>112</v>
      </c>
      <c r="C111" s="23"/>
      <c r="D111" s="16"/>
      <c r="E111" s="17"/>
      <c r="F111" s="24"/>
      <c r="G111" s="22" t="e">
        <f t="shared" si="1"/>
        <v>#DIV/0!</v>
      </c>
    </row>
    <row r="112" spans="1:7" ht="12.75" customHeight="1" hidden="1">
      <c r="A112" s="5" t="s">
        <v>113</v>
      </c>
      <c r="B112" s="11" t="s">
        <v>114</v>
      </c>
      <c r="C112" s="23"/>
      <c r="D112" s="16"/>
      <c r="E112" s="17"/>
      <c r="F112" s="24"/>
      <c r="G112" s="22" t="e">
        <f t="shared" si="1"/>
        <v>#DIV/0!</v>
      </c>
    </row>
    <row r="113" spans="1:7" ht="12.75" customHeight="1" hidden="1">
      <c r="A113" s="5" t="s">
        <v>115</v>
      </c>
      <c r="B113" s="11" t="s">
        <v>116</v>
      </c>
      <c r="C113" s="23"/>
      <c r="D113" s="16"/>
      <c r="E113" s="17"/>
      <c r="F113" s="24"/>
      <c r="G113" s="22" t="e">
        <f t="shared" si="1"/>
        <v>#DIV/0!</v>
      </c>
    </row>
    <row r="114" spans="1:7" ht="0.75" customHeight="1" hidden="1">
      <c r="A114" s="5" t="s">
        <v>111</v>
      </c>
      <c r="B114" s="11" t="s">
        <v>117</v>
      </c>
      <c r="C114" s="23"/>
      <c r="D114" s="16"/>
      <c r="E114" s="17"/>
      <c r="F114" s="24"/>
      <c r="G114" s="22" t="e">
        <f t="shared" si="1"/>
        <v>#DIV/0!</v>
      </c>
    </row>
    <row r="115" spans="1:7" ht="109.5" customHeight="1" hidden="1">
      <c r="A115" s="5" t="s">
        <v>118</v>
      </c>
      <c r="B115" s="11" t="s">
        <v>119</v>
      </c>
      <c r="C115" s="23"/>
      <c r="D115" s="16"/>
      <c r="E115" s="17"/>
      <c r="F115" s="24"/>
      <c r="G115" s="22" t="e">
        <f t="shared" si="1"/>
        <v>#DIV/0!</v>
      </c>
    </row>
    <row r="116" spans="1:7" ht="47.25" customHeight="1" hidden="1">
      <c r="A116" s="5" t="s">
        <v>115</v>
      </c>
      <c r="B116" s="11" t="s">
        <v>120</v>
      </c>
      <c r="C116" s="23"/>
      <c r="D116" s="16"/>
      <c r="E116" s="17"/>
      <c r="F116" s="24"/>
      <c r="G116" s="22" t="e">
        <f t="shared" si="1"/>
        <v>#DIV/0!</v>
      </c>
    </row>
    <row r="117" spans="1:7" ht="78.75" customHeight="1" hidden="1">
      <c r="A117" s="5" t="s">
        <v>121</v>
      </c>
      <c r="B117" s="11" t="s">
        <v>122</v>
      </c>
      <c r="C117" s="23"/>
      <c r="D117" s="16"/>
      <c r="E117" s="17"/>
      <c r="F117" s="24"/>
      <c r="G117" s="22" t="e">
        <f t="shared" si="1"/>
        <v>#DIV/0!</v>
      </c>
    </row>
    <row r="118" spans="1:7" ht="48" customHeight="1">
      <c r="A118" s="5" t="s">
        <v>219</v>
      </c>
      <c r="B118" s="11" t="s">
        <v>220</v>
      </c>
      <c r="C118" s="30">
        <v>2067227</v>
      </c>
      <c r="D118" s="16"/>
      <c r="E118" s="17"/>
      <c r="F118" s="24">
        <v>1740822.72</v>
      </c>
      <c r="G118" s="22">
        <f t="shared" si="1"/>
        <v>84.21052550106978</v>
      </c>
    </row>
    <row r="119" spans="1:7" ht="87" customHeight="1">
      <c r="A119" s="5" t="s">
        <v>108</v>
      </c>
      <c r="B119" s="11" t="s">
        <v>218</v>
      </c>
      <c r="C119" s="30">
        <v>9088482</v>
      </c>
      <c r="D119" s="16"/>
      <c r="E119" s="17"/>
      <c r="F119" s="24">
        <v>9088482</v>
      </c>
      <c r="G119" s="22">
        <f t="shared" si="1"/>
        <v>100</v>
      </c>
    </row>
    <row r="120" spans="1:7" ht="70.5" customHeight="1">
      <c r="A120" s="35" t="s">
        <v>271</v>
      </c>
      <c r="B120" s="36" t="s">
        <v>269</v>
      </c>
      <c r="C120" s="30">
        <v>253330</v>
      </c>
      <c r="D120" s="16">
        <v>253329.6</v>
      </c>
      <c r="E120" s="17"/>
      <c r="F120" s="24">
        <v>253329.6</v>
      </c>
      <c r="G120" s="22">
        <f t="shared" si="1"/>
        <v>99.99984210318557</v>
      </c>
    </row>
    <row r="121" spans="1:7" ht="63" customHeight="1">
      <c r="A121" s="35" t="s">
        <v>274</v>
      </c>
      <c r="B121" s="36" t="s">
        <v>270</v>
      </c>
      <c r="C121" s="30">
        <v>203850</v>
      </c>
      <c r="D121" s="16">
        <v>85000</v>
      </c>
      <c r="E121" s="17"/>
      <c r="F121" s="24">
        <v>85000</v>
      </c>
      <c r="G121" s="22">
        <f t="shared" si="1"/>
        <v>41.69732646553839</v>
      </c>
    </row>
    <row r="122" spans="1:7" ht="133.5" customHeight="1">
      <c r="A122" s="35" t="s">
        <v>273</v>
      </c>
      <c r="B122" s="36" t="s">
        <v>272</v>
      </c>
      <c r="C122" s="30">
        <v>4051000</v>
      </c>
      <c r="D122" s="31"/>
      <c r="E122" s="32"/>
      <c r="F122" s="33">
        <v>3825487.51</v>
      </c>
      <c r="G122" s="22">
        <f t="shared" si="1"/>
        <v>94.43316489755615</v>
      </c>
    </row>
    <row r="123" spans="1:7" ht="30" customHeight="1">
      <c r="A123" s="29" t="s">
        <v>123</v>
      </c>
      <c r="B123" s="11" t="s">
        <v>124</v>
      </c>
      <c r="C123" s="30">
        <v>9701623</v>
      </c>
      <c r="D123" s="16">
        <v>53</v>
      </c>
      <c r="E123" s="17">
        <v>58</v>
      </c>
      <c r="F123" s="24">
        <v>5316073</v>
      </c>
      <c r="G123" s="22">
        <f t="shared" si="1"/>
        <v>54.79570789341124</v>
      </c>
    </row>
    <row r="124" spans="1:11" ht="30" customHeight="1">
      <c r="A124" s="5" t="s">
        <v>125</v>
      </c>
      <c r="B124" s="11" t="s">
        <v>124</v>
      </c>
      <c r="C124" s="30">
        <v>1178540</v>
      </c>
      <c r="D124" s="16">
        <v>1300</v>
      </c>
      <c r="E124" s="17">
        <v>1400</v>
      </c>
      <c r="F124" s="24">
        <v>1176959.81</v>
      </c>
      <c r="G124" s="22">
        <f t="shared" si="1"/>
        <v>99.86591969725254</v>
      </c>
      <c r="K124" s="6"/>
    </row>
    <row r="125" spans="1:7" ht="30" customHeight="1">
      <c r="A125" s="5" t="s">
        <v>126</v>
      </c>
      <c r="B125" s="11" t="s">
        <v>124</v>
      </c>
      <c r="C125" s="30">
        <v>8690514</v>
      </c>
      <c r="D125" s="16"/>
      <c r="E125" s="17"/>
      <c r="F125" s="24">
        <v>6649865.41</v>
      </c>
      <c r="G125" s="22">
        <f t="shared" si="1"/>
        <v>76.51866632974759</v>
      </c>
    </row>
    <row r="126" spans="1:7" ht="17.25" customHeight="1" hidden="1">
      <c r="A126" s="5" t="s">
        <v>127</v>
      </c>
      <c r="B126" s="11" t="s">
        <v>124</v>
      </c>
      <c r="C126" s="30">
        <f>SUM(F126:J126)</f>
        <v>0</v>
      </c>
      <c r="D126" s="16"/>
      <c r="E126" s="17"/>
      <c r="F126" s="24"/>
      <c r="G126" s="22">
        <f t="shared" si="1"/>
        <v>113.25</v>
      </c>
    </row>
    <row r="127" spans="1:7" ht="17.25" customHeight="1" hidden="1">
      <c r="A127" s="5" t="s">
        <v>127</v>
      </c>
      <c r="B127" s="11" t="s">
        <v>124</v>
      </c>
      <c r="C127" s="30">
        <f>SUM(F127:J127)</f>
        <v>0</v>
      </c>
      <c r="D127" s="16"/>
      <c r="E127" s="17"/>
      <c r="F127" s="24"/>
      <c r="G127" s="22">
        <f t="shared" si="1"/>
        <v>113.25</v>
      </c>
    </row>
    <row r="128" spans="1:7" ht="35.25" customHeight="1">
      <c r="A128" s="5" t="s">
        <v>128</v>
      </c>
      <c r="B128" s="11" t="s">
        <v>124</v>
      </c>
      <c r="C128" s="30">
        <v>1367011</v>
      </c>
      <c r="D128" s="16">
        <v>0</v>
      </c>
      <c r="E128" s="17">
        <v>0</v>
      </c>
      <c r="F128" s="24">
        <v>33025</v>
      </c>
      <c r="G128" s="22">
        <f t="shared" si="1"/>
        <v>2.415854737086973</v>
      </c>
    </row>
    <row r="129" spans="1:7" ht="45.75" customHeight="1">
      <c r="A129" s="9" t="s">
        <v>129</v>
      </c>
      <c r="B129" s="10" t="s">
        <v>130</v>
      </c>
      <c r="C129" s="34">
        <f>SUM(C130:C146)</f>
        <v>249599696</v>
      </c>
      <c r="D129" s="18">
        <f>SUM(D130:D140)</f>
        <v>99765.2</v>
      </c>
      <c r="E129" s="18">
        <f>SUM(E130:E140)</f>
        <v>9539</v>
      </c>
      <c r="F129" s="21">
        <f>SUM(F130:F146)</f>
        <v>247407507.66000003</v>
      </c>
      <c r="G129" s="25">
        <f aca="true" t="shared" si="2" ref="G129:G164">F129/C129*100</f>
        <v>99.1217183453621</v>
      </c>
    </row>
    <row r="130" spans="1:7" ht="48.75" customHeight="1">
      <c r="A130" s="5" t="s">
        <v>131</v>
      </c>
      <c r="B130" s="11" t="s">
        <v>132</v>
      </c>
      <c r="C130" s="30">
        <v>5984000</v>
      </c>
      <c r="D130" s="16"/>
      <c r="E130" s="17"/>
      <c r="F130" s="24">
        <v>5779852.05</v>
      </c>
      <c r="G130" s="22">
        <f t="shared" si="2"/>
        <v>96.5884366644385</v>
      </c>
    </row>
    <row r="131" spans="1:7" ht="42">
      <c r="A131" s="5" t="s">
        <v>133</v>
      </c>
      <c r="B131" s="11" t="s">
        <v>134</v>
      </c>
      <c r="C131" s="30">
        <v>896480</v>
      </c>
      <c r="D131" s="16"/>
      <c r="E131" s="17"/>
      <c r="F131" s="24">
        <v>826347.75</v>
      </c>
      <c r="G131" s="22">
        <f t="shared" si="2"/>
        <v>92.17693088524005</v>
      </c>
    </row>
    <row r="132" spans="1:7" ht="91.5" customHeight="1">
      <c r="A132" s="5" t="s">
        <v>135</v>
      </c>
      <c r="B132" s="11" t="s">
        <v>177</v>
      </c>
      <c r="C132" s="30">
        <v>1087893</v>
      </c>
      <c r="D132" s="16"/>
      <c r="E132" s="17"/>
      <c r="F132" s="24">
        <v>1087890.9</v>
      </c>
      <c r="G132" s="22">
        <f t="shared" si="2"/>
        <v>99.9998069663101</v>
      </c>
    </row>
    <row r="133" spans="1:7" ht="75" customHeight="1">
      <c r="A133" s="5" t="s">
        <v>201</v>
      </c>
      <c r="B133" s="15" t="s">
        <v>202</v>
      </c>
      <c r="C133" s="30">
        <f>7600-7600+7450</f>
        <v>7450</v>
      </c>
      <c r="D133" s="16"/>
      <c r="E133" s="17"/>
      <c r="F133" s="24">
        <v>7450</v>
      </c>
      <c r="G133" s="22">
        <f t="shared" si="2"/>
        <v>100</v>
      </c>
    </row>
    <row r="134" spans="1:7" ht="55.5">
      <c r="A134" s="5" t="s">
        <v>137</v>
      </c>
      <c r="B134" s="11" t="s">
        <v>138</v>
      </c>
      <c r="C134" s="30">
        <v>539130</v>
      </c>
      <c r="D134" s="16"/>
      <c r="E134" s="17"/>
      <c r="F134" s="24">
        <v>539130</v>
      </c>
      <c r="G134" s="22">
        <f t="shared" si="2"/>
        <v>100</v>
      </c>
    </row>
    <row r="135" spans="1:7" ht="69.75">
      <c r="A135" s="5" t="s">
        <v>139</v>
      </c>
      <c r="B135" s="11" t="s">
        <v>140</v>
      </c>
      <c r="C135" s="30">
        <v>92265</v>
      </c>
      <c r="D135" s="16">
        <v>91046.2</v>
      </c>
      <c r="E135" s="17"/>
      <c r="F135" s="24">
        <v>91046.2</v>
      </c>
      <c r="G135" s="22">
        <f t="shared" si="2"/>
        <v>98.67902238118464</v>
      </c>
    </row>
    <row r="136" spans="1:7" ht="55.5">
      <c r="A136" s="5" t="s">
        <v>141</v>
      </c>
      <c r="B136" s="11" t="s">
        <v>142</v>
      </c>
      <c r="C136" s="30">
        <v>5413700</v>
      </c>
      <c r="D136" s="16">
        <v>2678</v>
      </c>
      <c r="E136" s="17">
        <v>2930</v>
      </c>
      <c r="F136" s="24">
        <v>5413700</v>
      </c>
      <c r="G136" s="22">
        <f t="shared" si="2"/>
        <v>100</v>
      </c>
    </row>
    <row r="137" spans="1:13" ht="54" customHeight="1">
      <c r="A137" s="29" t="s">
        <v>144</v>
      </c>
      <c r="B137" s="11" t="s">
        <v>143</v>
      </c>
      <c r="C137" s="30">
        <v>141442969</v>
      </c>
      <c r="D137" s="31"/>
      <c r="E137" s="32"/>
      <c r="F137" s="33">
        <v>140317033.92</v>
      </c>
      <c r="G137" s="22">
        <f t="shared" si="2"/>
        <v>99.20396532400278</v>
      </c>
      <c r="K137" s="6"/>
      <c r="L137" s="6"/>
      <c r="M137" s="6"/>
    </row>
    <row r="138" spans="1:7" ht="2.25" customHeight="1" hidden="1">
      <c r="A138" s="5" t="s">
        <v>145</v>
      </c>
      <c r="B138" s="11" t="s">
        <v>146</v>
      </c>
      <c r="C138" s="30">
        <v>0</v>
      </c>
      <c r="D138" s="31"/>
      <c r="E138" s="32"/>
      <c r="F138" s="33">
        <v>0</v>
      </c>
      <c r="G138" s="22" t="e">
        <f t="shared" si="2"/>
        <v>#DIV/0!</v>
      </c>
    </row>
    <row r="139" spans="1:13" ht="55.5">
      <c r="A139" s="5" t="s">
        <v>136</v>
      </c>
      <c r="B139" s="11" t="s">
        <v>146</v>
      </c>
      <c r="C139" s="30">
        <v>85035646</v>
      </c>
      <c r="D139" s="31">
        <v>6030</v>
      </c>
      <c r="E139" s="32">
        <v>6597</v>
      </c>
      <c r="F139" s="33">
        <v>84475711.11</v>
      </c>
      <c r="G139" s="22">
        <f t="shared" si="2"/>
        <v>99.34152920999742</v>
      </c>
      <c r="K139" s="6"/>
      <c r="L139" s="6"/>
      <c r="M139" s="6"/>
    </row>
    <row r="140" spans="1:7" ht="55.5">
      <c r="A140" s="5" t="s">
        <v>147</v>
      </c>
      <c r="B140" s="11" t="s">
        <v>146</v>
      </c>
      <c r="C140" s="30">
        <v>475794</v>
      </c>
      <c r="D140" s="31">
        <v>11</v>
      </c>
      <c r="E140" s="32">
        <v>12</v>
      </c>
      <c r="F140" s="33">
        <v>475788</v>
      </c>
      <c r="G140" s="22">
        <f t="shared" si="2"/>
        <v>99.99873895004981</v>
      </c>
    </row>
    <row r="141" spans="1:7" ht="97.5">
      <c r="A141" s="5" t="s">
        <v>148</v>
      </c>
      <c r="B141" s="11" t="s">
        <v>149</v>
      </c>
      <c r="C141" s="30">
        <v>235600</v>
      </c>
      <c r="D141" s="31"/>
      <c r="E141" s="32"/>
      <c r="F141" s="33">
        <v>206108.05</v>
      </c>
      <c r="G141" s="22">
        <f t="shared" si="2"/>
        <v>87.48219439728354</v>
      </c>
    </row>
    <row r="142" spans="1:7" ht="84">
      <c r="A142" s="5" t="s">
        <v>203</v>
      </c>
      <c r="B142" s="11" t="s">
        <v>178</v>
      </c>
      <c r="C142" s="30">
        <v>2678660</v>
      </c>
      <c r="D142" s="31"/>
      <c r="E142" s="32"/>
      <c r="F142" s="33">
        <v>2678660</v>
      </c>
      <c r="G142" s="22">
        <f t="shared" si="2"/>
        <v>100</v>
      </c>
    </row>
    <row r="143" spans="1:7" ht="45" customHeight="1">
      <c r="A143" s="5" t="s">
        <v>214</v>
      </c>
      <c r="B143" s="11" t="s">
        <v>260</v>
      </c>
      <c r="C143" s="30">
        <v>461643</v>
      </c>
      <c r="D143" s="31"/>
      <c r="E143" s="32"/>
      <c r="F143" s="33">
        <v>260967</v>
      </c>
      <c r="G143" s="22">
        <f t="shared" si="2"/>
        <v>56.53004594459355</v>
      </c>
    </row>
    <row r="144" spans="1:7" ht="126">
      <c r="A144" s="5" t="s">
        <v>181</v>
      </c>
      <c r="B144" s="13" t="s">
        <v>182</v>
      </c>
      <c r="C144" s="30">
        <v>5134139</v>
      </c>
      <c r="D144" s="31"/>
      <c r="E144" s="32"/>
      <c r="F144" s="33">
        <v>5133495.85</v>
      </c>
      <c r="G144" s="22">
        <f t="shared" si="2"/>
        <v>99.98747306997336</v>
      </c>
    </row>
    <row r="145" spans="1:7" ht="84">
      <c r="A145" s="5" t="s">
        <v>187</v>
      </c>
      <c r="B145" s="14" t="s">
        <v>204</v>
      </c>
      <c r="C145" s="30">
        <v>49327</v>
      </c>
      <c r="D145" s="31"/>
      <c r="E145" s="32"/>
      <c r="F145" s="33">
        <v>49326.83</v>
      </c>
      <c r="G145" s="22">
        <f t="shared" si="2"/>
        <v>99.99965536116123</v>
      </c>
    </row>
    <row r="146" spans="1:7" ht="69.75">
      <c r="A146" s="5" t="s">
        <v>276</v>
      </c>
      <c r="B146" s="14" t="s">
        <v>275</v>
      </c>
      <c r="C146" s="30">
        <v>65000</v>
      </c>
      <c r="D146" s="31"/>
      <c r="E146" s="32"/>
      <c r="F146" s="33">
        <v>65000</v>
      </c>
      <c r="G146" s="22">
        <f t="shared" si="2"/>
        <v>100</v>
      </c>
    </row>
    <row r="147" spans="1:7" ht="13.5" customHeight="1">
      <c r="A147" s="9" t="s">
        <v>150</v>
      </c>
      <c r="B147" s="10" t="s">
        <v>151</v>
      </c>
      <c r="C147" s="34">
        <f>SUM(C154:C162)</f>
        <v>4732043</v>
      </c>
      <c r="D147" s="18">
        <f>SUM(D149:D160)</f>
        <v>215</v>
      </c>
      <c r="E147" s="18">
        <f>SUM(E149:E160)</f>
        <v>215</v>
      </c>
      <c r="F147" s="21">
        <f>SUM(F154:F162)</f>
        <v>4681962</v>
      </c>
      <c r="G147" s="25">
        <f t="shared" si="2"/>
        <v>98.94166219537735</v>
      </c>
    </row>
    <row r="148" spans="1:7" ht="84" hidden="1">
      <c r="A148" s="5" t="s">
        <v>152</v>
      </c>
      <c r="B148" s="11" t="s">
        <v>153</v>
      </c>
      <c r="C148" s="26"/>
      <c r="D148" s="18"/>
      <c r="E148" s="18"/>
      <c r="F148" s="24"/>
      <c r="G148" s="22" t="e">
        <f t="shared" si="2"/>
        <v>#DIV/0!</v>
      </c>
    </row>
    <row r="149" spans="1:7" ht="59.25" customHeight="1" hidden="1">
      <c r="A149" s="5" t="s">
        <v>154</v>
      </c>
      <c r="B149" s="11" t="s">
        <v>155</v>
      </c>
      <c r="C149" s="23"/>
      <c r="D149" s="16"/>
      <c r="E149" s="17"/>
      <c r="F149" s="24"/>
      <c r="G149" s="22" t="e">
        <f t="shared" si="2"/>
        <v>#DIV/0!</v>
      </c>
    </row>
    <row r="150" spans="1:7" ht="77.25" customHeight="1" hidden="1">
      <c r="A150" s="5" t="s">
        <v>156</v>
      </c>
      <c r="B150" s="11" t="s">
        <v>157</v>
      </c>
      <c r="C150" s="23"/>
      <c r="D150" s="16"/>
      <c r="E150" s="17"/>
      <c r="F150" s="24"/>
      <c r="G150" s="22" t="e">
        <f t="shared" si="2"/>
        <v>#DIV/0!</v>
      </c>
    </row>
    <row r="151" spans="1:7" ht="33" customHeight="1" hidden="1">
      <c r="A151" s="5" t="s">
        <v>158</v>
      </c>
      <c r="B151" s="11" t="s">
        <v>159</v>
      </c>
      <c r="C151" s="23"/>
      <c r="D151" s="16"/>
      <c r="E151" s="17"/>
      <c r="F151" s="24"/>
      <c r="G151" s="22" t="e">
        <f t="shared" si="2"/>
        <v>#DIV/0!</v>
      </c>
    </row>
    <row r="152" spans="1:7" ht="0.75" customHeight="1">
      <c r="A152" s="5" t="s">
        <v>160</v>
      </c>
      <c r="B152" s="11" t="s">
        <v>159</v>
      </c>
      <c r="C152" s="23"/>
      <c r="D152" s="16"/>
      <c r="E152" s="17"/>
      <c r="F152" s="24"/>
      <c r="G152" s="22" t="e">
        <f t="shared" si="2"/>
        <v>#DIV/0!</v>
      </c>
    </row>
    <row r="153" spans="1:7" ht="6" customHeight="1" hidden="1">
      <c r="A153" s="5"/>
      <c r="B153" s="11"/>
      <c r="C153" s="23"/>
      <c r="D153" s="16"/>
      <c r="E153" s="17"/>
      <c r="F153" s="24"/>
      <c r="G153" s="22" t="e">
        <f t="shared" si="2"/>
        <v>#DIV/0!</v>
      </c>
    </row>
    <row r="154" spans="1:7" ht="88.5" customHeight="1">
      <c r="A154" s="5" t="s">
        <v>179</v>
      </c>
      <c r="B154" s="11" t="s">
        <v>180</v>
      </c>
      <c r="C154" s="30">
        <v>3411000</v>
      </c>
      <c r="D154" s="16"/>
      <c r="E154" s="17"/>
      <c r="F154" s="24">
        <v>3411000</v>
      </c>
      <c r="G154" s="22">
        <f t="shared" si="2"/>
        <v>100</v>
      </c>
    </row>
    <row r="155" spans="1:7" ht="60.75" customHeight="1">
      <c r="A155" s="5" t="s">
        <v>261</v>
      </c>
      <c r="B155" s="11" t="s">
        <v>263</v>
      </c>
      <c r="C155" s="30">
        <v>7467</v>
      </c>
      <c r="D155" s="16"/>
      <c r="E155" s="17"/>
      <c r="F155" s="24">
        <v>7467</v>
      </c>
      <c r="G155" s="22">
        <f>F155/C155*100</f>
        <v>100</v>
      </c>
    </row>
    <row r="156" spans="1:7" ht="103.5" customHeight="1">
      <c r="A156" s="5" t="s">
        <v>262</v>
      </c>
      <c r="B156" s="11" t="s">
        <v>264</v>
      </c>
      <c r="C156" s="30">
        <v>29318</v>
      </c>
      <c r="D156" s="31"/>
      <c r="E156" s="32"/>
      <c r="F156" s="33">
        <v>29318</v>
      </c>
      <c r="G156" s="22">
        <f>F156/C156*100</f>
        <v>100</v>
      </c>
    </row>
    <row r="157" spans="1:7" ht="87" customHeight="1">
      <c r="A157" s="5" t="s">
        <v>221</v>
      </c>
      <c r="B157" s="11" t="s">
        <v>222</v>
      </c>
      <c r="C157" s="30">
        <v>289842</v>
      </c>
      <c r="D157" s="16"/>
      <c r="E157" s="17"/>
      <c r="F157" s="24">
        <v>289842</v>
      </c>
      <c r="G157" s="22">
        <f t="shared" si="2"/>
        <v>100</v>
      </c>
    </row>
    <row r="158" spans="1:7" ht="69.75" hidden="1">
      <c r="A158" s="5" t="s">
        <v>161</v>
      </c>
      <c r="B158" s="11" t="s">
        <v>162</v>
      </c>
      <c r="C158" s="23"/>
      <c r="D158" s="16"/>
      <c r="E158" s="17"/>
      <c r="F158" s="24"/>
      <c r="G158" s="22" t="e">
        <f t="shared" si="2"/>
        <v>#DIV/0!</v>
      </c>
    </row>
    <row r="159" spans="1:7" ht="97.5" hidden="1">
      <c r="A159" s="5" t="s">
        <v>163</v>
      </c>
      <c r="B159" s="11" t="s">
        <v>164</v>
      </c>
      <c r="C159" s="23"/>
      <c r="D159" s="16"/>
      <c r="E159" s="17"/>
      <c r="F159" s="24"/>
      <c r="G159" s="22" t="e">
        <f t="shared" si="2"/>
        <v>#DIV/0!</v>
      </c>
    </row>
    <row r="160" spans="1:7" ht="34.5" customHeight="1" hidden="1">
      <c r="A160" s="5" t="s">
        <v>165</v>
      </c>
      <c r="B160" s="11" t="s">
        <v>166</v>
      </c>
      <c r="C160" s="23"/>
      <c r="D160" s="16">
        <v>215</v>
      </c>
      <c r="E160" s="17">
        <v>215</v>
      </c>
      <c r="F160" s="24"/>
      <c r="G160" s="22" t="e">
        <f t="shared" si="2"/>
        <v>#DIV/0!</v>
      </c>
    </row>
    <row r="161" spans="1:7" ht="31.5" customHeight="1" hidden="1">
      <c r="A161" s="5" t="s">
        <v>167</v>
      </c>
      <c r="B161" s="11" t="s">
        <v>159</v>
      </c>
      <c r="C161" s="23"/>
      <c r="D161" s="16"/>
      <c r="E161" s="17"/>
      <c r="F161" s="24"/>
      <c r="G161" s="22" t="e">
        <f t="shared" si="2"/>
        <v>#DIV/0!</v>
      </c>
    </row>
    <row r="162" spans="1:7" ht="42.75" customHeight="1">
      <c r="A162" s="5" t="s">
        <v>161</v>
      </c>
      <c r="B162" s="11" t="s">
        <v>265</v>
      </c>
      <c r="C162" s="30">
        <v>994416</v>
      </c>
      <c r="D162" s="16"/>
      <c r="E162" s="17"/>
      <c r="F162" s="24">
        <v>944335</v>
      </c>
      <c r="G162" s="22">
        <f t="shared" si="2"/>
        <v>94.96377773487153</v>
      </c>
    </row>
    <row r="163" spans="1:7" ht="60" customHeight="1">
      <c r="A163" s="2" t="s">
        <v>266</v>
      </c>
      <c r="B163" s="7" t="s">
        <v>267</v>
      </c>
      <c r="C163" s="30"/>
      <c r="D163" s="16"/>
      <c r="E163" s="17"/>
      <c r="F163" s="27">
        <v>-15070.9</v>
      </c>
      <c r="G163" s="28"/>
    </row>
    <row r="164" spans="1:7" ht="18" customHeight="1">
      <c r="A164" s="5"/>
      <c r="B164" s="10" t="s">
        <v>168</v>
      </c>
      <c r="C164" s="34">
        <f>C82+C4</f>
        <v>542477304</v>
      </c>
      <c r="D164" s="18" t="e">
        <f>#REF!+D82+D4</f>
        <v>#REF!</v>
      </c>
      <c r="E164" s="18" t="e">
        <f>#REF!+E82+E4</f>
        <v>#REF!</v>
      </c>
      <c r="F164" s="21">
        <f>F82+F4</f>
        <v>523644417.99</v>
      </c>
      <c r="G164" s="25">
        <f t="shared" si="2"/>
        <v>96.52835503510761</v>
      </c>
    </row>
    <row r="165" ht="12" hidden="1"/>
    <row r="166" spans="2:4" ht="12" hidden="1">
      <c r="B166" s="3"/>
      <c r="C166" s="3"/>
      <c r="D166" s="1" t="s">
        <v>169</v>
      </c>
    </row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6" ht="12">
      <c r="C266" t="s">
        <v>183</v>
      </c>
    </row>
  </sheetData>
  <sheetProtection selectLockedCells="1" selectUnlockedCells="1"/>
  <autoFilter ref="A3:E164"/>
  <mergeCells count="2">
    <mergeCell ref="B1:G1"/>
    <mergeCell ref="A2:G2"/>
  </mergeCells>
  <printOptions horizontalCentered="1"/>
  <pageMargins left="0.5118110236220472" right="0.2755905511811024" top="0.5511811023622047" bottom="0.43307086614173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2017-04-28T06:45:29Z</cp:lastPrinted>
  <dcterms:created xsi:type="dcterms:W3CDTF">2013-10-22T04:30:45Z</dcterms:created>
  <dcterms:modified xsi:type="dcterms:W3CDTF">2017-04-28T06:45:36Z</dcterms:modified>
  <cp:category/>
  <cp:version/>
  <cp:contentType/>
  <cp:contentStatus/>
</cp:coreProperties>
</file>