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50" activeTab="0"/>
  </bookViews>
  <sheets>
    <sheet name="2" sheetId="1" r:id="rId1"/>
  </sheets>
  <definedNames>
    <definedName name="_xlnm._FilterDatabase" localSheetId="0" hidden="1">'2'!$A$5:$E$218</definedName>
    <definedName name="_xlnm.Print_Area" localSheetId="0">'2'!$A$1:$G$320</definedName>
  </definedNames>
  <calcPr fullCalcOnLoad="1"/>
</workbook>
</file>

<file path=xl/sharedStrings.xml><?xml version="1.0" encoding="utf-8"?>
<sst xmlns="http://schemas.openxmlformats.org/spreadsheetml/2006/main" count="442" uniqueCount="337">
  <si>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</si>
  <si>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</si>
  <si>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</si>
  <si>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</si>
  <si>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</si>
  <si>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</si>
  <si>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</si>
  <si>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</si>
  <si>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</si>
  <si>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</si>
  <si>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</si>
  <si>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</si>
  <si>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</si>
  <si>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</si>
  <si>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</si>
  <si>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</si>
  <si>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</si>
  <si>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</si>
  <si>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</si>
  <si>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</si>
  <si>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</si>
  <si>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</si>
  <si>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</si>
  <si>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</si>
  <si>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</si>
  <si>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</si>
  <si>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</si>
  <si>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</si>
  <si>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</si>
  <si>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</si>
  <si>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</si>
  <si>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</si>
  <si>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</si>
  <si>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</si>
  <si>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</si>
  <si>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</si>
  <si>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</si>
  <si>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807 1 11 05013 10 0000 120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</si>
  <si>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</si>
  <si>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</si>
  <si>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</si>
  <si>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</si>
  <si>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</si>
  <si>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</si>
  <si>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</si>
  <si>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</si>
  <si>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</si>
  <si>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</si>
  <si>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</si>
  <si>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</si>
  <si>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807 1 14 06025 05 0000 430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</si>
  <si>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</si>
  <si>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</si>
  <si>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</si>
  <si>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</si>
  <si>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</si>
  <si>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</si>
  <si>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</si>
  <si>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</si>
  <si>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</si>
  <si>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</si>
  <si>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</si>
  <si>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</si>
  <si>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</si>
  <si>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</si>
  <si>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</si>
  <si>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</si>
  <si>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</si>
  <si>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</si>
  <si>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192 1 16 90050 05 0000 140</t>
  </si>
  <si>
    <t>321 1 16 25060 01 0000 140</t>
  </si>
  <si>
    <t>807 1 16 90050 05 0000 140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</si>
  <si>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</si>
  <si>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</si>
  <si>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</si>
  <si>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</si>
  <si>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</si>
  <si>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</si>
  <si>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</si>
  <si>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</si>
  <si>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</si>
  <si>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</si>
  <si>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</si>
  <si>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</si>
  <si>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</si>
  <si>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</si>
  <si>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</si>
  <si>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</si>
  <si>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</si>
  <si>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</si>
  <si>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</si>
  <si>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</si>
  <si>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</si>
  <si>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</si>
  <si>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</si>
  <si>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</si>
  <si>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</si>
  <si>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</si>
  <si>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</si>
  <si>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</si>
  <si>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805 2 02 02008 05 0000 151</t>
  </si>
  <si>
    <t>Субсидии  бюджетам  муниципальных районов на обеспечение жильем молодых семей</t>
  </si>
  <si>
    <t>805 2 02 02041 05 0000 151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</si>
  <si>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</si>
  <si>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</si>
  <si>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</si>
  <si>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</si>
  <si>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</si>
  <si>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</si>
  <si>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</si>
  <si>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</si>
  <si>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</si>
  <si>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805 2 02 02085 05 0000 151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</si>
  <si>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</si>
  <si>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</si>
  <si>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</si>
  <si>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</si>
  <si>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</si>
  <si>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</si>
  <si>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</si>
  <si>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</si>
  <si>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</si>
  <si>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</si>
  <si>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</si>
  <si>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</si>
  <si>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</si>
  <si>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</si>
  <si>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</si>
  <si>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</si>
  <si>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</si>
  <si>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</si>
  <si>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</si>
  <si>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</si>
  <si>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</si>
  <si>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</si>
  <si>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</si>
  <si>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</si>
  <si>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</si>
  <si>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</si>
  <si>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</si>
  <si>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</si>
  <si>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</si>
  <si>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</si>
  <si>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</si>
  <si>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</si>
  <si>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</si>
  <si>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</si>
  <si>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</si>
  <si>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</si>
  <si>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 xml:space="preserve"> 000 2 02 03000 00 0000 151 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</si>
  <si>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</si>
  <si>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</si>
  <si>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</si>
  <si>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</si>
  <si>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</si>
  <si>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</si>
  <si>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</si>
  <si>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</si>
  <si>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</si>
  <si>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</si>
  <si>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</si>
  <si>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</si>
  <si>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</si>
  <si>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</si>
  <si>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</si>
  <si>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</si>
  <si>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</si>
  <si>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</si>
  <si>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</si>
  <si>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801 2 02 03024 05 0000 151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</si>
  <si>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</si>
  <si>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803 2 02 03024 05 0000 151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</si>
  <si>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</si>
  <si>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</si>
  <si>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</si>
  <si>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</si>
  <si>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</si>
  <si>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</si>
  <si>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</si>
  <si>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</si>
  <si>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</si>
  <si>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</si>
  <si>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</si>
  <si>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</si>
  <si>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</si>
  <si>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</si>
  <si>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</si>
  <si>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</si>
  <si>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</si>
  <si>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</si>
  <si>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</si>
  <si>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</si>
  <si>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</si>
  <si>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</si>
  <si>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</si>
  <si>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</si>
  <si>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</si>
  <si>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</si>
  <si>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</si>
  <si>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</si>
  <si>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</si>
  <si>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</si>
  <si>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</si>
  <si>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</si>
  <si>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</si>
  <si>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</si>
  <si>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807 2 02 03026 05 0000 151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</si>
  <si>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</si>
  <si>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</si>
  <si>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</si>
  <si>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</si>
  <si>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</si>
  <si>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</si>
  <si>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805 2 02  04024 05 0000 151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</si>
  <si>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</si>
  <si>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</si>
  <si>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</si>
  <si>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801 2 02 04034 05 0001 151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</si>
  <si>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</si>
  <si>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802 2 02 04999 05 0000 151</t>
  </si>
  <si>
    <t xml:space="preserve">Прочие межбюджетные трансферты, передаваемые бюджетам муниципальных районов </t>
  </si>
  <si>
    <t>803 2 02 04999 05 0000 151</t>
  </si>
  <si>
    <t>805 2 02 04999 05 0000 151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</si>
  <si>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</si>
  <si>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</si>
  <si>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</si>
  <si>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</si>
  <si>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</si>
  <si>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 xml:space="preserve">   Всего доходов</t>
  </si>
  <si>
    <t>И.И.Голядкина</t>
  </si>
  <si>
    <t>048 1 16 25050 01 0000 140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</si>
  <si>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</si>
  <si>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(продукции), производимым на территории РФ</t>
  </si>
  <si>
    <t>803 2 02 02005 05 0000 151</t>
  </si>
  <si>
    <t>Субсидии бюджетам субъектов Российской Федерации на оздоровление детей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</si>
  <si>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</si>
  <si>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</si>
  <si>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806 2 02 03090 05 0000 151</t>
  </si>
  <si>
    <t>805 2 02 04014 05 0000 151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</si>
  <si>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</si>
  <si>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806 2 02 03008 05 0000 151</t>
  </si>
  <si>
    <t>806 2 02 03122 05 0000 151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</si>
  <si>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</si>
  <si>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</t>
  </si>
  <si>
    <t>Доходы от реализации иного имущества, находящегося в собственности муниципальных районов(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</si>
  <si>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</si>
  <si>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Субсидии бюджетам муниципальных районов на осуществление  мероприятий по обеспечению жильем граждан Российской Федерации, проживающих в сельской мечтности</t>
  </si>
  <si>
    <t>802 2 02 04025 05 0000 151</t>
  </si>
  <si>
    <t>Межбюджетные трансферты на комплектование книжных фондов библиотек муниципальных образований области</t>
  </si>
  <si>
    <t xml:space="preserve">806 2 02 03123 05 0000 151 </t>
  </si>
  <si>
    <t>Субвенции бюджетам муниципальных районов на осуществление переданных полномочий Российской Федерации по предоставлению мер социальной поддержки граждан, поддергшихся воздействию радиации</t>
  </si>
  <si>
    <t>182 1 01 02000 01 0000 110</t>
  </si>
  <si>
    <t>938 1 16 90050 05 0000 140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</si>
  <si>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</si>
  <si>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</si>
  <si>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</si>
  <si>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807 1 11 05013 13 0000 120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</si>
  <si>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</si>
  <si>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</si>
  <si>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807 1 14 06013 13 0000 430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</si>
  <si>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поселений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</si>
  <si>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казанному имуществу</t>
  </si>
  <si>
    <t>100 1 03 02000 01 0000 110</t>
  </si>
  <si>
    <t>Субсидии бюджетам муниципальных районов на обеспечение жильем молодых семей</t>
  </si>
  <si>
    <t>Субвенции бюджетам муниципальных районов на осуществление ежемесячной выплаты, назначаемой в случае рождения третьего ребенка или последующих детей до достижении ребенком возраста трех лет</t>
  </si>
  <si>
    <t>100 1 03 02230 01 0000 110</t>
  </si>
  <si>
    <t>Доходы от уплаты акцизов на дизельное топливо, подлежащие распределению между бюджетами субъектами РФ и местными бюджетами с учетом установленных дифференцированных номативов отчислений в местные бюджеты</t>
  </si>
  <si>
    <t>100 1 03 02240 01 0000 110</t>
  </si>
  <si>
    <t>Доходы от уплаты акцизов на моторное масло для дизельных и (или) карбюраторных ( 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</si>
  <si>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</si>
  <si>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</si>
  <si>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806 2 02 04999 05 0000 151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</si>
  <si>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</t>
  </si>
  <si>
    <t>182 1 01 02020 01 0000 110</t>
  </si>
  <si>
    <t>182 1 01 02030 01 0000 110</t>
  </si>
  <si>
    <t>182 1 01 02040 01 0000 110</t>
  </si>
  <si>
    <t>182 1 05 02020 02 0000 110</t>
  </si>
  <si>
    <t>182 1 09 06010 02 0000 110</t>
  </si>
  <si>
    <t>837 1 11 05013 10 0000 120</t>
  </si>
  <si>
    <t>838 1 11 05013 10 0000 120</t>
  </si>
  <si>
    <t>830 1 11 05013 13 0000 120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</si>
  <si>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</si>
  <si>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</si>
  <si>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</si>
  <si>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</si>
  <si>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</si>
  <si>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</si>
  <si>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</si>
  <si>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</si>
  <si>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806 1 13 02995 05 0000 130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</si>
  <si>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</si>
  <si>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</si>
  <si>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830 1 14 06013 13 0000 430</t>
  </si>
  <si>
    <t>837 1 14 06013 10 0000 430</t>
  </si>
  <si>
    <t>838 1 14 06013 10 0000 430</t>
  </si>
  <si>
    <t>Утверждено на 2015 год,  руб.</t>
  </si>
  <si>
    <t>807 1 13 02995 05 0000 130</t>
  </si>
  <si>
    <t>141 1 16 25020 01 0000 140</t>
  </si>
  <si>
    <t>141 1 16 25050 01 0000 140</t>
  </si>
  <si>
    <t>141 1 16 90050 05 0000 140</t>
  </si>
  <si>
    <t>806 2 02 02051 05 0000 151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</si>
  <si>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</si>
  <si>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</si>
  <si>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</si>
  <si>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802 2 02 04025 05 0000 151
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</si>
  <si>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</si>
  <si>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802 2 02 04041 05 0000 151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</si>
  <si>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</si>
  <si>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805 2 02 02051 05 0000 151</t>
  </si>
  <si>
    <t>807 2 02 02150 05 0000 151</t>
  </si>
  <si>
    <t>100 1 03 02260 01 0000 110</t>
  </si>
  <si>
    <t>807 1 11 05013 00 0000 120</t>
  </si>
  <si>
    <t>141 1 16 08010 01 0000 140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</si>
  <si>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</si>
  <si>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807 1 16 33050 05 0000 140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</si>
  <si>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</si>
  <si>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Доходы  бюджета Первомайского муниципального  района за 2015 год в соответствии с  классификацией  доходов бюджетов Российской Федерации  </t>
  </si>
  <si>
    <t>Исполнено, руб.</t>
  </si>
  <si>
    <t>% вы-полнения</t>
  </si>
  <si>
    <t>182 1 09 07053 05 0000 110</t>
  </si>
  <si>
    <t>Прочие местные налоги и сборы, мобилизуемые на территориях муниципальных районов</t>
  </si>
  <si>
    <t>807 1 11 01050 05 0000 120</t>
  </si>
  <si>
    <t>Доходы в виде прибыли,приходящейся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</si>
  <si>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182 1 12 02030 01 0000 120</t>
  </si>
  <si>
    <t>000 1 17 00000 00 0000 000</t>
  </si>
  <si>
    <t>Прочие неналоговые доходы</t>
  </si>
  <si>
    <t>803 1 17 01050 05 0000 180</t>
  </si>
  <si>
    <t>Невыясненные поступления, зачисляемые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</si>
  <si>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</si>
  <si>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</si>
  <si>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806 2 19 05000 05 0000 151</t>
  </si>
  <si>
    <t>805 2 19 05000 05 0000 151</t>
  </si>
  <si>
    <t>х</t>
  </si>
  <si>
    <t>805 2 18 05010 05 0000 151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</si>
  <si>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</si>
  <si>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РФ об особо охраняемых природных территориях</t>
  </si>
  <si>
    <t>Приложение № 1 к решению Собрания Представителей Первомайского муниципального района  от 29.04.2016 года  № 137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</si>
</sst>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\-#,##0\ "/>
    <numFmt numFmtId="172" formatCode="#,##0.0"/>
  </numFmts>
  <fonts count="6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0" fontId="59" fillId="0" borderId="15" xfId="53" applyFont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166" fontId="6" fillId="0" borderId="17" xfId="66" applyNumberFormat="1" applyFont="1" applyFill="1" applyBorder="1" applyAlignment="1" applyProtection="1">
      <alignment horizontal="right" vertical="top" wrapText="1"/>
      <protection/>
    </xf>
    <xf numFmtId="164" fontId="2" fillId="0" borderId="17" xfId="0" applyNumberFormat="1" applyFont="1" applyFill="1" applyBorder="1" applyAlignment="1">
      <alignment horizontal="right" vertical="top" wrapText="1"/>
    </xf>
    <xf numFmtId="166" fontId="1" fillId="0" borderId="17" xfId="66" applyNumberFormat="1" applyFill="1" applyBorder="1" applyAlignment="1" applyProtection="1">
      <alignment horizontal="right" vertical="top" wrapText="1"/>
      <protection locked="0"/>
    </xf>
    <xf numFmtId="164" fontId="7" fillId="0" borderId="17" xfId="0" applyNumberFormat="1" applyFont="1" applyFill="1" applyBorder="1" applyAlignment="1">
      <alignment horizontal="right" vertical="top" wrapText="1"/>
    </xf>
    <xf numFmtId="164" fontId="7" fillId="0" borderId="17" xfId="0" applyNumberFormat="1" applyFont="1" applyFill="1" applyBorder="1" applyAlignment="1" applyProtection="1">
      <alignment horizontal="right" vertical="top" wrapText="1"/>
      <protection locked="0"/>
    </xf>
    <xf numFmtId="166" fontId="1" fillId="0" borderId="17" xfId="66" applyNumberFormat="1" applyFill="1" applyBorder="1" applyAlignment="1" applyProtection="1">
      <alignment horizontal="right" vertical="top" wrapText="1"/>
      <protection/>
    </xf>
    <xf numFmtId="164" fontId="5" fillId="0" borderId="17" xfId="0" applyNumberFormat="1" applyFont="1" applyFill="1" applyBorder="1" applyAlignment="1">
      <alignment horizontal="right" vertical="top" wrapText="1"/>
    </xf>
    <xf numFmtId="166" fontId="12" fillId="0" borderId="17" xfId="66" applyNumberFormat="1" applyFont="1" applyFill="1" applyBorder="1" applyAlignment="1" applyProtection="1">
      <alignment horizontal="right" vertical="top" wrapText="1"/>
      <protection/>
    </xf>
    <xf numFmtId="166" fontId="12" fillId="0" borderId="17" xfId="66" applyNumberFormat="1" applyFont="1" applyFill="1" applyBorder="1" applyAlignment="1" applyProtection="1">
      <alignment horizontal="right" vertical="top" wrapText="1"/>
      <protection locked="0"/>
    </xf>
    <xf numFmtId="166" fontId="1" fillId="0" borderId="17" xfId="66" applyNumberFormat="1" applyFont="1" applyFill="1" applyBorder="1" applyAlignment="1" applyProtection="1">
      <alignment horizontal="right" vertical="top" wrapText="1"/>
      <protection locked="0"/>
    </xf>
    <xf numFmtId="164" fontId="9" fillId="0" borderId="17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164" fontId="4" fillId="0" borderId="20" xfId="0" applyNumberFormat="1" applyFont="1" applyFill="1" applyBorder="1" applyAlignment="1">
      <alignment horizontal="center" vertical="top" wrapText="1"/>
    </xf>
    <xf numFmtId="166" fontId="6" fillId="0" borderId="21" xfId="66" applyNumberFormat="1" applyFont="1" applyFill="1" applyBorder="1" applyAlignment="1" applyProtection="1">
      <alignment horizontal="center" vertical="top" wrapText="1"/>
      <protection/>
    </xf>
    <xf numFmtId="164" fontId="2" fillId="0" borderId="21" xfId="0" applyNumberFormat="1" applyFont="1" applyFill="1" applyBorder="1" applyAlignment="1">
      <alignment horizontal="center" vertical="top" wrapText="1"/>
    </xf>
    <xf numFmtId="166" fontId="1" fillId="0" borderId="17" xfId="66" applyNumberFormat="1" applyFill="1" applyBorder="1" applyAlignment="1" applyProtection="1">
      <alignment horizontal="center" vertical="top" wrapText="1"/>
      <protection locked="0"/>
    </xf>
    <xf numFmtId="164" fontId="7" fillId="0" borderId="17" xfId="0" applyNumberFormat="1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 applyProtection="1">
      <alignment horizontal="center" vertical="top" wrapText="1"/>
      <protection locked="0"/>
    </xf>
    <xf numFmtId="171" fontId="1" fillId="0" borderId="17" xfId="66" applyNumberFormat="1" applyFill="1" applyBorder="1" applyAlignment="1" applyProtection="1">
      <alignment horizontal="center" vertical="top" wrapText="1"/>
      <protection locked="0"/>
    </xf>
    <xf numFmtId="166" fontId="1" fillId="0" borderId="17" xfId="66" applyNumberFormat="1" applyFill="1" applyBorder="1" applyAlignment="1" applyProtection="1">
      <alignment horizontal="center" vertical="top" wrapText="1"/>
      <protection/>
    </xf>
    <xf numFmtId="3" fontId="0" fillId="0" borderId="21" xfId="0" applyNumberFormat="1" applyBorder="1" applyAlignment="1">
      <alignment horizontal="center" vertical="top"/>
    </xf>
    <xf numFmtId="172" fontId="0" fillId="0" borderId="21" xfId="0" applyNumberFormat="1" applyBorder="1" applyAlignment="1">
      <alignment vertical="top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3" fontId="13" fillId="0" borderId="17" xfId="0" applyNumberFormat="1" applyFont="1" applyBorder="1" applyAlignment="1">
      <alignment vertical="top"/>
    </xf>
    <xf numFmtId="172" fontId="13" fillId="0" borderId="17" xfId="0" applyNumberFormat="1" applyFont="1" applyBorder="1" applyAlignment="1">
      <alignment vertical="top"/>
    </xf>
    <xf numFmtId="49" fontId="0" fillId="0" borderId="17" xfId="0" applyNumberFormat="1" applyBorder="1" applyAlignment="1">
      <alignment horizontal="center" vertical="top"/>
    </xf>
    <xf numFmtId="172" fontId="0" fillId="0" borderId="17" xfId="0" applyNumberFormat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164" fontId="2" fillId="0" borderId="0" xfId="0" applyNumberFormat="1" applyFont="1" applyBorder="1" applyAlignment="1" applyProtection="1">
      <alignment horizontal="left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zoomScale="90" zoomScaleNormal="90" workbookViewId="0" topLeftCell="A44">
      <selection activeCell="A3" sqref="A3:G3"/>
    </sheetView>
  </sheetViews>
  <sheetFormatPr defaultColWidth="9.00390625" defaultRowHeight="12.75"/>
  <cols>
    <col min="1" max="1" width="26.50390625" style="0" customWidth="1"/>
    <col min="2" max="2" width="37.625" style="0" customWidth="1"/>
    <col min="3" max="3" width="13.50390625" style="0" customWidth="1"/>
    <col min="4" max="5" width="0" style="1" hidden="1" customWidth="1"/>
    <col min="6" max="6" width="12.625" style="7" customWidth="1"/>
    <col min="7" max="7" width="9.625" style="7" customWidth="1"/>
    <col min="8" max="10" width="10.125" style="7" bestFit="1" customWidth="1"/>
    <col min="13" max="13" width="10.125" style="0" bestFit="1" customWidth="1"/>
  </cols>
  <sheetData>
    <row r="1" spans="2:7" ht="39.75" customHeight="1">
      <c r="B1" s="60" t="s">
        <v>336</v>
      </c>
      <c r="C1" s="60"/>
      <c r="D1" s="60"/>
      <c r="E1" s="60"/>
      <c r="F1" s="60"/>
      <c r="G1" s="60"/>
    </row>
    <row r="2" spans="2:7" ht="12">
      <c r="B2" s="59"/>
      <c r="C2" s="59"/>
      <c r="D2" s="59"/>
      <c r="E2" s="59"/>
      <c r="F2" s="59"/>
      <c r="G2" s="59"/>
    </row>
    <row r="3" spans="1:7" ht="71.25" customHeight="1">
      <c r="A3" s="58" t="s">
        <v>316</v>
      </c>
      <c r="B3" s="58"/>
      <c r="C3" s="58"/>
      <c r="D3" s="58"/>
      <c r="E3" s="58"/>
      <c r="F3" s="58"/>
      <c r="G3" s="58"/>
    </row>
    <row r="4" ht="12.75" thickBot="1"/>
    <row r="5" spans="1:7" ht="42" thickBot="1">
      <c r="A5" s="36" t="s">
        <v>0</v>
      </c>
      <c r="B5" s="37" t="s">
        <v>1</v>
      </c>
      <c r="C5" s="38" t="s">
        <v>295</v>
      </c>
      <c r="D5" s="38" t="s">
        <v>2</v>
      </c>
      <c r="E5" s="38" t="s">
        <v>3</v>
      </c>
      <c r="F5" s="38" t="s">
        <v>317</v>
      </c>
      <c r="G5" s="38" t="s">
        <v>318</v>
      </c>
    </row>
    <row r="6" spans="1:7" ht="15">
      <c r="A6" s="2" t="s">
        <v>4</v>
      </c>
      <c r="B6" s="15" t="s">
        <v>5</v>
      </c>
      <c r="C6" s="39">
        <v>32424000</v>
      </c>
      <c r="D6" s="40" t="e">
        <f>D7+D18+#REF!+D25+D36+D45+#REF!+#REF!</f>
        <v>#REF!</v>
      </c>
      <c r="E6" s="40" t="e">
        <f>E7+E18+#REF!+E25+E36+E45+#REF!+#REF!</f>
        <v>#REF!</v>
      </c>
      <c r="F6" s="46">
        <v>34182642</v>
      </c>
      <c r="G6" s="47">
        <f>F6/C6*100</f>
        <v>105.42388971132495</v>
      </c>
    </row>
    <row r="7" spans="1:7" ht="13.5">
      <c r="A7" s="3" t="s">
        <v>6</v>
      </c>
      <c r="B7" s="16" t="s">
        <v>7</v>
      </c>
      <c r="C7" s="41">
        <v>14572000</v>
      </c>
      <c r="D7" s="42" t="e">
        <f>#REF!</f>
        <v>#REF!</v>
      </c>
      <c r="E7" s="42" t="e">
        <f>#REF!</f>
        <v>#REF!</v>
      </c>
      <c r="F7" s="48">
        <v>15742193</v>
      </c>
      <c r="G7" s="49">
        <f aca="true" t="shared" si="0" ref="G7:G70">F7/C7*100</f>
        <v>108.03042135602526</v>
      </c>
    </row>
    <row r="8" spans="1:7" ht="15" customHeight="1">
      <c r="A8" s="3" t="s">
        <v>251</v>
      </c>
      <c r="B8" s="16" t="s">
        <v>9</v>
      </c>
      <c r="C8" s="41">
        <v>14572000</v>
      </c>
      <c r="D8" s="43"/>
      <c r="E8" s="42"/>
      <c r="F8" s="48">
        <v>15742193</v>
      </c>
      <c r="G8" s="49">
        <f t="shared" si="0"/>
        <v>108.03042135602526</v>
      </c>
    </row>
    <row r="9" spans="1:7" ht="15" customHeight="1">
      <c r="A9" s="3" t="s">
        <v>8</v>
      </c>
      <c r="B9" s="16" t="s">
        <v>9</v>
      </c>
      <c r="C9" s="41">
        <v>14405000</v>
      </c>
      <c r="D9" s="43"/>
      <c r="E9" s="42"/>
      <c r="F9" s="48">
        <v>15574157</v>
      </c>
      <c r="G9" s="49">
        <f t="shared" si="0"/>
        <v>108.11632766400557</v>
      </c>
    </row>
    <row r="10" spans="1:7" ht="15" customHeight="1">
      <c r="A10" s="3" t="s">
        <v>273</v>
      </c>
      <c r="B10" s="16" t="s">
        <v>9</v>
      </c>
      <c r="C10" s="41">
        <v>27000</v>
      </c>
      <c r="D10" s="43"/>
      <c r="E10" s="42"/>
      <c r="F10" s="48">
        <v>27033</v>
      </c>
      <c r="G10" s="49">
        <f t="shared" si="0"/>
        <v>100.12222222222222</v>
      </c>
    </row>
    <row r="11" spans="1:7" ht="15" customHeight="1">
      <c r="A11" s="3" t="s">
        <v>274</v>
      </c>
      <c r="B11" s="16" t="s">
        <v>9</v>
      </c>
      <c r="C11" s="41">
        <v>82000</v>
      </c>
      <c r="D11" s="43"/>
      <c r="E11" s="42"/>
      <c r="F11" s="48">
        <v>82743</v>
      </c>
      <c r="G11" s="49">
        <f t="shared" si="0"/>
        <v>100.90609756097561</v>
      </c>
    </row>
    <row r="12" spans="1:7" ht="15" customHeight="1">
      <c r="A12" s="3" t="s">
        <v>275</v>
      </c>
      <c r="B12" s="16" t="s">
        <v>9</v>
      </c>
      <c r="C12" s="41">
        <v>58000</v>
      </c>
      <c r="D12" s="43"/>
      <c r="E12" s="42"/>
      <c r="F12" s="48">
        <v>58260</v>
      </c>
      <c r="G12" s="49">
        <f t="shared" si="0"/>
        <v>100.44827586206897</v>
      </c>
    </row>
    <row r="13" spans="1:7" ht="42">
      <c r="A13" s="3" t="s">
        <v>262</v>
      </c>
      <c r="B13" s="16" t="s">
        <v>232</v>
      </c>
      <c r="C13" s="41">
        <v>8350000</v>
      </c>
      <c r="D13" s="43"/>
      <c r="E13" s="42"/>
      <c r="F13" s="48">
        <v>8727697</v>
      </c>
      <c r="G13" s="49">
        <f t="shared" si="0"/>
        <v>104.52331736526945</v>
      </c>
    </row>
    <row r="14" spans="1:7" ht="97.5" customHeight="1">
      <c r="A14" s="3" t="s">
        <v>265</v>
      </c>
      <c r="B14" s="16" t="s">
        <v>266</v>
      </c>
      <c r="C14" s="41">
        <v>3000000</v>
      </c>
      <c r="D14" s="43"/>
      <c r="E14" s="42"/>
      <c r="F14" s="48">
        <v>3042500</v>
      </c>
      <c r="G14" s="49">
        <f t="shared" si="0"/>
        <v>101.41666666666667</v>
      </c>
    </row>
    <row r="15" spans="1:7" ht="128.25" customHeight="1">
      <c r="A15" s="3" t="s">
        <v>267</v>
      </c>
      <c r="B15" s="16" t="s">
        <v>268</v>
      </c>
      <c r="C15" s="41">
        <v>71000</v>
      </c>
      <c r="D15" s="43"/>
      <c r="E15" s="42"/>
      <c r="F15" s="48">
        <v>82423</v>
      </c>
      <c r="G15" s="49">
        <f t="shared" si="0"/>
        <v>116.08873239436619</v>
      </c>
    </row>
    <row r="16" spans="1:7" ht="102" customHeight="1">
      <c r="A16" s="3" t="s">
        <v>269</v>
      </c>
      <c r="B16" s="16" t="s">
        <v>270</v>
      </c>
      <c r="C16" s="41">
        <v>5812000</v>
      </c>
      <c r="D16" s="43"/>
      <c r="E16" s="42"/>
      <c r="F16" s="48">
        <v>5994091</v>
      </c>
      <c r="G16" s="49">
        <f t="shared" si="0"/>
        <v>103.1330178940124</v>
      </c>
    </row>
    <row r="17" spans="1:7" ht="99.75" customHeight="1">
      <c r="A17" s="3" t="s">
        <v>310</v>
      </c>
      <c r="B17" s="16" t="s">
        <v>334</v>
      </c>
      <c r="C17" s="44">
        <v>-533000</v>
      </c>
      <c r="D17" s="43"/>
      <c r="E17" s="42"/>
      <c r="F17" s="48">
        <v>-391317</v>
      </c>
      <c r="G17" s="49">
        <f t="shared" si="0"/>
        <v>73.41782363977487</v>
      </c>
    </row>
    <row r="18" spans="1:7" ht="13.5">
      <c r="A18" s="3" t="s">
        <v>10</v>
      </c>
      <c r="B18" s="16" t="s">
        <v>11</v>
      </c>
      <c r="C18" s="45">
        <v>3965000</v>
      </c>
      <c r="D18" s="42" t="e">
        <f>D20+#REF!</f>
        <v>#REF!</v>
      </c>
      <c r="E18" s="42" t="e">
        <f>E20+#REF!</f>
        <v>#REF!</v>
      </c>
      <c r="F18" s="48">
        <v>3970081</v>
      </c>
      <c r="G18" s="49">
        <f t="shared" si="0"/>
        <v>100.12814627994955</v>
      </c>
    </row>
    <row r="19" spans="1:7" ht="57" customHeight="1">
      <c r="A19" s="3" t="s">
        <v>253</v>
      </c>
      <c r="B19" s="16" t="s">
        <v>254</v>
      </c>
      <c r="C19" s="45">
        <v>135000</v>
      </c>
      <c r="D19" s="42"/>
      <c r="E19" s="42"/>
      <c r="F19" s="48">
        <v>135000</v>
      </c>
      <c r="G19" s="49">
        <f t="shared" si="0"/>
        <v>100</v>
      </c>
    </row>
    <row r="20" spans="1:7" ht="27.75">
      <c r="A20" s="3" t="s">
        <v>12</v>
      </c>
      <c r="B20" s="16" t="s">
        <v>13</v>
      </c>
      <c r="C20" s="41">
        <v>3803000</v>
      </c>
      <c r="D20" s="43">
        <v>3000</v>
      </c>
      <c r="E20" s="42">
        <v>3196</v>
      </c>
      <c r="F20" s="48">
        <v>3806612</v>
      </c>
      <c r="G20" s="49">
        <f t="shared" si="0"/>
        <v>100.0949776492243</v>
      </c>
    </row>
    <row r="21" spans="1:7" ht="27.75">
      <c r="A21" s="3" t="s">
        <v>276</v>
      </c>
      <c r="B21" s="16" t="s">
        <v>13</v>
      </c>
      <c r="C21" s="41">
        <v>11000</v>
      </c>
      <c r="D21" s="43"/>
      <c r="E21" s="42"/>
      <c r="F21" s="48">
        <v>11617</v>
      </c>
      <c r="G21" s="49">
        <f t="shared" si="0"/>
        <v>105.60909090909092</v>
      </c>
    </row>
    <row r="22" spans="1:7" ht="13.5">
      <c r="A22" s="3" t="s">
        <v>14</v>
      </c>
      <c r="B22" s="16" t="s">
        <v>15</v>
      </c>
      <c r="C22" s="41">
        <v>16000</v>
      </c>
      <c r="D22" s="43"/>
      <c r="E22" s="42"/>
      <c r="F22" s="48">
        <v>16852</v>
      </c>
      <c r="G22" s="49">
        <f t="shared" si="0"/>
        <v>105.325</v>
      </c>
    </row>
    <row r="23" spans="1:7" ht="27.75">
      <c r="A23" s="3" t="s">
        <v>16</v>
      </c>
      <c r="B23" s="16" t="s">
        <v>17</v>
      </c>
      <c r="C23" s="41">
        <v>33000</v>
      </c>
      <c r="D23" s="43"/>
      <c r="E23" s="42"/>
      <c r="F23" s="48">
        <v>33734</v>
      </c>
      <c r="G23" s="49">
        <f t="shared" si="0"/>
        <v>102.22424242424242</v>
      </c>
    </row>
    <row r="24" spans="1:7" ht="27.75">
      <c r="A24" s="3" t="s">
        <v>18</v>
      </c>
      <c r="B24" s="16" t="s">
        <v>19</v>
      </c>
      <c r="C24" s="41">
        <v>33000</v>
      </c>
      <c r="D24" s="43">
        <v>30</v>
      </c>
      <c r="E24" s="42">
        <v>30</v>
      </c>
      <c r="F24" s="48">
        <v>33734</v>
      </c>
      <c r="G24" s="49">
        <f t="shared" si="0"/>
        <v>102.22424242424242</v>
      </c>
    </row>
    <row r="25" spans="1:7" ht="13.5">
      <c r="A25" s="3" t="s">
        <v>20</v>
      </c>
      <c r="B25" s="16" t="s">
        <v>21</v>
      </c>
      <c r="C25" s="45">
        <f>C26</f>
        <v>1100000</v>
      </c>
      <c r="D25" s="42" t="e">
        <f>D26+D28+#REF!</f>
        <v>#REF!</v>
      </c>
      <c r="E25" s="42" t="e">
        <f>E26+E28+#REF!</f>
        <v>#REF!</v>
      </c>
      <c r="F25" s="48">
        <v>1131992</v>
      </c>
      <c r="G25" s="49">
        <f t="shared" si="0"/>
        <v>102.90836363636365</v>
      </c>
    </row>
    <row r="26" spans="1:7" ht="43.5" customHeight="1">
      <c r="A26" s="3" t="s">
        <v>22</v>
      </c>
      <c r="B26" s="16" t="s">
        <v>23</v>
      </c>
      <c r="C26" s="45">
        <f>C27</f>
        <v>1100000</v>
      </c>
      <c r="D26" s="42">
        <f>D27</f>
        <v>285</v>
      </c>
      <c r="E26" s="42">
        <f>E27</f>
        <v>322</v>
      </c>
      <c r="F26" s="48">
        <v>1131992</v>
      </c>
      <c r="G26" s="49">
        <f t="shared" si="0"/>
        <v>102.90836363636365</v>
      </c>
    </row>
    <row r="27" spans="1:7" ht="56.25" customHeight="1">
      <c r="A27" s="3" t="s">
        <v>24</v>
      </c>
      <c r="B27" s="16" t="s">
        <v>25</v>
      </c>
      <c r="C27" s="41">
        <v>1100000</v>
      </c>
      <c r="D27" s="43">
        <v>285</v>
      </c>
      <c r="E27" s="42">
        <v>322</v>
      </c>
      <c r="F27" s="48">
        <v>1131992</v>
      </c>
      <c r="G27" s="49">
        <f t="shared" si="0"/>
        <v>102.90836363636365</v>
      </c>
    </row>
    <row r="28" spans="1:7" ht="139.5" hidden="1">
      <c r="A28" s="3" t="s">
        <v>26</v>
      </c>
      <c r="B28" s="16" t="s">
        <v>27</v>
      </c>
      <c r="C28" s="41"/>
      <c r="D28" s="43">
        <v>1289</v>
      </c>
      <c r="E28" s="42">
        <v>1460</v>
      </c>
      <c r="F28" s="48"/>
      <c r="G28" s="49" t="e">
        <f t="shared" si="0"/>
        <v>#DIV/0!</v>
      </c>
    </row>
    <row r="29" spans="1:7" ht="42" hidden="1">
      <c r="A29" s="3" t="s">
        <v>28</v>
      </c>
      <c r="B29" s="16" t="s">
        <v>29</v>
      </c>
      <c r="C29" s="41"/>
      <c r="D29" s="43"/>
      <c r="E29" s="42"/>
      <c r="F29" s="48"/>
      <c r="G29" s="49" t="e">
        <f t="shared" si="0"/>
        <v>#DIV/0!</v>
      </c>
    </row>
    <row r="30" spans="1:7" ht="13.5" hidden="1">
      <c r="A30" s="3" t="s">
        <v>30</v>
      </c>
      <c r="B30" s="16" t="s">
        <v>31</v>
      </c>
      <c r="C30" s="41"/>
      <c r="D30" s="43"/>
      <c r="E30" s="42"/>
      <c r="F30" s="48"/>
      <c r="G30" s="49" t="e">
        <f t="shared" si="0"/>
        <v>#DIV/0!</v>
      </c>
    </row>
    <row r="31" spans="1:7" ht="13.5" hidden="1">
      <c r="A31" s="3" t="s">
        <v>32</v>
      </c>
      <c r="B31" s="16" t="s">
        <v>33</v>
      </c>
      <c r="C31" s="41"/>
      <c r="D31" s="43"/>
      <c r="E31" s="42"/>
      <c r="F31" s="48"/>
      <c r="G31" s="49" t="e">
        <f t="shared" si="0"/>
        <v>#DIV/0!</v>
      </c>
    </row>
    <row r="32" spans="1:7" ht="42">
      <c r="A32" s="3" t="s">
        <v>28</v>
      </c>
      <c r="B32" s="16" t="s">
        <v>29</v>
      </c>
      <c r="C32" s="41">
        <v>5000</v>
      </c>
      <c r="D32" s="43"/>
      <c r="E32" s="42"/>
      <c r="F32" s="48">
        <v>5730</v>
      </c>
      <c r="G32" s="49">
        <f t="shared" si="0"/>
        <v>114.6</v>
      </c>
    </row>
    <row r="33" spans="1:7" ht="13.5">
      <c r="A33" s="3" t="s">
        <v>30</v>
      </c>
      <c r="B33" s="16" t="s">
        <v>31</v>
      </c>
      <c r="C33" s="41"/>
      <c r="D33" s="43"/>
      <c r="E33" s="42"/>
      <c r="F33" s="48">
        <v>296</v>
      </c>
      <c r="G33" s="57" t="s">
        <v>332</v>
      </c>
    </row>
    <row r="34" spans="1:7" ht="13.5">
      <c r="A34" s="3" t="s">
        <v>277</v>
      </c>
      <c r="B34" s="16" t="s">
        <v>33</v>
      </c>
      <c r="C34" s="41">
        <v>5000</v>
      </c>
      <c r="D34" s="43"/>
      <c r="E34" s="42"/>
      <c r="F34" s="48">
        <v>5505</v>
      </c>
      <c r="G34" s="49">
        <f t="shared" si="0"/>
        <v>110.1</v>
      </c>
    </row>
    <row r="35" spans="1:7" ht="42">
      <c r="A35" s="3" t="s">
        <v>319</v>
      </c>
      <c r="B35" s="16" t="s">
        <v>320</v>
      </c>
      <c r="C35" s="41"/>
      <c r="D35" s="43"/>
      <c r="E35" s="42"/>
      <c r="F35" s="48">
        <v>-71</v>
      </c>
      <c r="G35" s="49"/>
    </row>
    <row r="36" spans="1:7" ht="42">
      <c r="A36" s="3" t="s">
        <v>34</v>
      </c>
      <c r="B36" s="16" t="s">
        <v>35</v>
      </c>
      <c r="C36" s="45">
        <v>2358000</v>
      </c>
      <c r="D36" s="42">
        <f>D38+D44</f>
        <v>1570</v>
      </c>
      <c r="E36" s="42">
        <f>E38+E44</f>
        <v>1620</v>
      </c>
      <c r="F36" s="48">
        <v>2451586</v>
      </c>
      <c r="G36" s="49">
        <f t="shared" si="0"/>
        <v>103.96887192536049</v>
      </c>
    </row>
    <row r="37" spans="1:7" ht="84">
      <c r="A37" s="3" t="s">
        <v>321</v>
      </c>
      <c r="B37" s="16" t="s">
        <v>322</v>
      </c>
      <c r="C37" s="45"/>
      <c r="D37" s="42"/>
      <c r="E37" s="42"/>
      <c r="F37" s="48">
        <v>182</v>
      </c>
      <c r="G37" s="57" t="s">
        <v>332</v>
      </c>
    </row>
    <row r="38" spans="1:7" ht="97.5">
      <c r="A38" s="3" t="s">
        <v>311</v>
      </c>
      <c r="B38" s="16" t="s">
        <v>36</v>
      </c>
      <c r="C38" s="45">
        <v>2088000</v>
      </c>
      <c r="D38" s="42">
        <f>D39</f>
        <v>670</v>
      </c>
      <c r="E38" s="42">
        <f>E39</f>
        <v>670</v>
      </c>
      <c r="F38" s="48">
        <v>2180030</v>
      </c>
      <c r="G38" s="49">
        <f t="shared" si="0"/>
        <v>104.40756704980842</v>
      </c>
    </row>
    <row r="39" spans="1:7" ht="111.75">
      <c r="A39" s="3" t="s">
        <v>37</v>
      </c>
      <c r="B39" s="16" t="s">
        <v>255</v>
      </c>
      <c r="C39" s="41">
        <v>291000</v>
      </c>
      <c r="D39" s="43">
        <v>670</v>
      </c>
      <c r="E39" s="42">
        <v>670</v>
      </c>
      <c r="F39" s="48">
        <v>291019</v>
      </c>
      <c r="G39" s="49">
        <f t="shared" si="0"/>
        <v>100.00652920962199</v>
      </c>
    </row>
    <row r="40" spans="1:7" ht="111.75">
      <c r="A40" s="3" t="s">
        <v>256</v>
      </c>
      <c r="B40" s="16" t="s">
        <v>257</v>
      </c>
      <c r="C40" s="41">
        <v>110000</v>
      </c>
      <c r="D40" s="43"/>
      <c r="E40" s="42"/>
      <c r="F40" s="48">
        <v>110791</v>
      </c>
      <c r="G40" s="49">
        <f t="shared" si="0"/>
        <v>100.71909090909091</v>
      </c>
    </row>
    <row r="41" spans="1:7" ht="111.75">
      <c r="A41" s="3" t="s">
        <v>278</v>
      </c>
      <c r="B41" s="16" t="s">
        <v>255</v>
      </c>
      <c r="C41" s="41">
        <v>827000</v>
      </c>
      <c r="D41" s="43"/>
      <c r="E41" s="42"/>
      <c r="F41" s="48">
        <v>886840</v>
      </c>
      <c r="G41" s="49">
        <f t="shared" si="0"/>
        <v>107.23579201934703</v>
      </c>
    </row>
    <row r="42" spans="1:7" ht="111.75">
      <c r="A42" s="3" t="s">
        <v>279</v>
      </c>
      <c r="B42" s="16" t="s">
        <v>255</v>
      </c>
      <c r="C42" s="41">
        <v>320000</v>
      </c>
      <c r="D42" s="43"/>
      <c r="E42" s="42"/>
      <c r="F42" s="48">
        <v>328947</v>
      </c>
      <c r="G42" s="49">
        <f t="shared" si="0"/>
        <v>102.79593750000001</v>
      </c>
    </row>
    <row r="43" spans="1:7" ht="111.75">
      <c r="A43" s="3" t="s">
        <v>280</v>
      </c>
      <c r="B43" s="16" t="s">
        <v>257</v>
      </c>
      <c r="C43" s="41">
        <v>540000</v>
      </c>
      <c r="D43" s="43"/>
      <c r="E43" s="42"/>
      <c r="F43" s="48">
        <v>562433</v>
      </c>
      <c r="G43" s="49">
        <f t="shared" si="0"/>
        <v>104.15425925925925</v>
      </c>
    </row>
    <row r="44" spans="1:7" ht="97.5">
      <c r="A44" s="3" t="s">
        <v>38</v>
      </c>
      <c r="B44" s="16" t="s">
        <v>39</v>
      </c>
      <c r="C44" s="41">
        <v>270000</v>
      </c>
      <c r="D44" s="43">
        <v>900</v>
      </c>
      <c r="E44" s="42">
        <v>950</v>
      </c>
      <c r="F44" s="48">
        <v>271374</v>
      </c>
      <c r="G44" s="49">
        <f t="shared" si="0"/>
        <v>100.50888888888889</v>
      </c>
    </row>
    <row r="45" spans="1:7" ht="27.75">
      <c r="A45" s="3" t="s">
        <v>40</v>
      </c>
      <c r="B45" s="16" t="s">
        <v>41</v>
      </c>
      <c r="C45" s="45">
        <v>398000</v>
      </c>
      <c r="D45" s="42">
        <f>D46</f>
        <v>404</v>
      </c>
      <c r="E45" s="42">
        <f>E46</f>
        <v>444</v>
      </c>
      <c r="F45" s="48">
        <v>402129</v>
      </c>
      <c r="G45" s="49">
        <f t="shared" si="0"/>
        <v>101.03743718592966</v>
      </c>
    </row>
    <row r="46" spans="1:7" ht="45" customHeight="1">
      <c r="A46" s="3" t="s">
        <v>42</v>
      </c>
      <c r="B46" s="16" t="s">
        <v>43</v>
      </c>
      <c r="C46" s="41">
        <v>155000</v>
      </c>
      <c r="D46" s="43">
        <v>404</v>
      </c>
      <c r="E46" s="42">
        <v>444</v>
      </c>
      <c r="F46" s="48">
        <v>155413</v>
      </c>
      <c r="G46" s="49">
        <f t="shared" si="0"/>
        <v>100.26645161290321</v>
      </c>
    </row>
    <row r="47" spans="1:7" ht="28.5" customHeight="1" hidden="1">
      <c r="A47" s="3" t="s">
        <v>44</v>
      </c>
      <c r="B47" s="16" t="s">
        <v>45</v>
      </c>
      <c r="C47" s="41"/>
      <c r="D47" s="43"/>
      <c r="E47" s="42"/>
      <c r="F47" s="48"/>
      <c r="G47" s="49" t="e">
        <f t="shared" si="0"/>
        <v>#DIV/0!</v>
      </c>
    </row>
    <row r="48" spans="1:7" ht="84.75" customHeight="1" hidden="1">
      <c r="A48" s="3" t="s">
        <v>46</v>
      </c>
      <c r="B48" s="16" t="s">
        <v>47</v>
      </c>
      <c r="C48" s="41"/>
      <c r="D48" s="43"/>
      <c r="E48" s="42"/>
      <c r="F48" s="48"/>
      <c r="G48" s="49" t="e">
        <f t="shared" si="0"/>
        <v>#DIV/0!</v>
      </c>
    </row>
    <row r="49" spans="1:7" ht="48" customHeight="1" hidden="1">
      <c r="A49" s="3" t="s">
        <v>48</v>
      </c>
      <c r="B49" s="16" t="s">
        <v>49</v>
      </c>
      <c r="C49" s="41"/>
      <c r="D49" s="43"/>
      <c r="E49" s="42"/>
      <c r="F49" s="48"/>
      <c r="G49" s="49" t="e">
        <f t="shared" si="0"/>
        <v>#DIV/0!</v>
      </c>
    </row>
    <row r="50" spans="1:7" ht="60" customHeight="1" hidden="1">
      <c r="A50" s="3" t="s">
        <v>50</v>
      </c>
      <c r="B50" s="16" t="s">
        <v>51</v>
      </c>
      <c r="C50" s="41"/>
      <c r="D50" s="43"/>
      <c r="E50" s="42"/>
      <c r="F50" s="48"/>
      <c r="G50" s="49" t="e">
        <f t="shared" si="0"/>
        <v>#DIV/0!</v>
      </c>
    </row>
    <row r="51" spans="1:7" ht="40.5" customHeight="1">
      <c r="A51" s="3" t="s">
        <v>281</v>
      </c>
      <c r="B51" s="16" t="s">
        <v>282</v>
      </c>
      <c r="C51" s="41">
        <v>6000</v>
      </c>
      <c r="D51" s="43"/>
      <c r="E51" s="42"/>
      <c r="F51" s="48">
        <v>6937</v>
      </c>
      <c r="G51" s="49">
        <f t="shared" si="0"/>
        <v>115.61666666666666</v>
      </c>
    </row>
    <row r="52" spans="1:7" ht="32.25" customHeight="1">
      <c r="A52" s="3" t="s">
        <v>283</v>
      </c>
      <c r="B52" s="16" t="s">
        <v>284</v>
      </c>
      <c r="C52" s="41">
        <v>131000</v>
      </c>
      <c r="D52" s="43"/>
      <c r="E52" s="42"/>
      <c r="F52" s="48">
        <v>132234</v>
      </c>
      <c r="G52" s="49">
        <f t="shared" si="0"/>
        <v>100.94198473282444</v>
      </c>
    </row>
    <row r="53" spans="1:7" ht="33" customHeight="1">
      <c r="A53" s="3" t="s">
        <v>285</v>
      </c>
      <c r="B53" s="16" t="s">
        <v>286</v>
      </c>
      <c r="C53" s="41">
        <v>106000</v>
      </c>
      <c r="D53" s="43"/>
      <c r="E53" s="42"/>
      <c r="F53" s="48">
        <v>107545</v>
      </c>
      <c r="G53" s="49">
        <f t="shared" si="0"/>
        <v>101.45754716981132</v>
      </c>
    </row>
    <row r="54" spans="1:7" ht="28.5" customHeight="1">
      <c r="A54" s="3" t="s">
        <v>323</v>
      </c>
      <c r="B54" s="16" t="s">
        <v>41</v>
      </c>
      <c r="C54" s="41"/>
      <c r="D54" s="43"/>
      <c r="E54" s="42"/>
      <c r="F54" s="48">
        <v>107</v>
      </c>
      <c r="G54" s="49"/>
    </row>
    <row r="55" spans="1:7" ht="30" customHeight="1">
      <c r="A55" s="3" t="s">
        <v>287</v>
      </c>
      <c r="B55" s="16" t="s">
        <v>288</v>
      </c>
      <c r="C55" s="41">
        <v>14000</v>
      </c>
      <c r="D55" s="43"/>
      <c r="E55" s="42"/>
      <c r="F55" s="48">
        <v>14476</v>
      </c>
      <c r="G55" s="49">
        <f t="shared" si="0"/>
        <v>103.4</v>
      </c>
    </row>
    <row r="56" spans="1:7" ht="33" customHeight="1">
      <c r="A56" s="3" t="s">
        <v>289</v>
      </c>
      <c r="B56" s="16" t="s">
        <v>290</v>
      </c>
      <c r="C56" s="41">
        <v>14000</v>
      </c>
      <c r="D56" s="43"/>
      <c r="E56" s="42"/>
      <c r="F56" s="48">
        <v>13926</v>
      </c>
      <c r="G56" s="49">
        <f t="shared" si="0"/>
        <v>99.47142857142856</v>
      </c>
    </row>
    <row r="57" spans="1:7" ht="33" customHeight="1">
      <c r="A57" s="3" t="s">
        <v>296</v>
      </c>
      <c r="B57" s="16" t="s">
        <v>290</v>
      </c>
      <c r="C57" s="41"/>
      <c r="D57" s="43"/>
      <c r="E57" s="42"/>
      <c r="F57" s="48">
        <v>550</v>
      </c>
      <c r="G57" s="57" t="s">
        <v>332</v>
      </c>
    </row>
    <row r="58" spans="1:7" ht="30" customHeight="1">
      <c r="A58" s="3" t="s">
        <v>44</v>
      </c>
      <c r="B58" s="16" t="s">
        <v>45</v>
      </c>
      <c r="C58" s="41">
        <v>205000</v>
      </c>
      <c r="D58" s="43"/>
      <c r="E58" s="42"/>
      <c r="F58" s="48">
        <v>207888</v>
      </c>
      <c r="G58" s="49">
        <f t="shared" si="0"/>
        <v>101.40878048780489</v>
      </c>
    </row>
    <row r="59" spans="1:7" ht="0.75" customHeight="1" hidden="1">
      <c r="A59" s="3" t="s">
        <v>46</v>
      </c>
      <c r="B59" s="16" t="s">
        <v>244</v>
      </c>
      <c r="C59" s="41"/>
      <c r="D59" s="43"/>
      <c r="E59" s="42"/>
      <c r="F59" s="48"/>
      <c r="G59" s="49" t="e">
        <f t="shared" si="0"/>
        <v>#DIV/0!</v>
      </c>
    </row>
    <row r="60" spans="1:7" ht="54" customHeight="1" hidden="1">
      <c r="A60" s="3" t="s">
        <v>48</v>
      </c>
      <c r="B60" s="16" t="s">
        <v>258</v>
      </c>
      <c r="C60" s="41"/>
      <c r="D60" s="43"/>
      <c r="E60" s="42"/>
      <c r="F60" s="48"/>
      <c r="G60" s="49" t="e">
        <f t="shared" si="0"/>
        <v>#DIV/0!</v>
      </c>
    </row>
    <row r="61" spans="1:7" ht="1.5" customHeight="1" hidden="1">
      <c r="A61" s="3" t="s">
        <v>259</v>
      </c>
      <c r="B61" s="16" t="s">
        <v>260</v>
      </c>
      <c r="C61" s="41"/>
      <c r="D61" s="43"/>
      <c r="E61" s="42"/>
      <c r="F61" s="48"/>
      <c r="G61" s="49" t="e">
        <f t="shared" si="0"/>
        <v>#DIV/0!</v>
      </c>
    </row>
    <row r="62" spans="1:7" ht="61.5" customHeight="1" hidden="1">
      <c r="A62" s="3" t="s">
        <v>50</v>
      </c>
      <c r="B62" s="16" t="s">
        <v>245</v>
      </c>
      <c r="C62" s="41"/>
      <c r="D62" s="43"/>
      <c r="E62" s="42"/>
      <c r="F62" s="48"/>
      <c r="G62" s="49" t="e">
        <f t="shared" si="0"/>
        <v>#DIV/0!</v>
      </c>
    </row>
    <row r="63" spans="1:7" ht="133.5" customHeight="1">
      <c r="A63" s="3" t="s">
        <v>46</v>
      </c>
      <c r="B63" s="16" t="s">
        <v>261</v>
      </c>
      <c r="C63" s="41">
        <v>17000</v>
      </c>
      <c r="D63" s="43"/>
      <c r="E63" s="42"/>
      <c r="F63" s="48">
        <v>17781</v>
      </c>
      <c r="G63" s="49">
        <f t="shared" si="0"/>
        <v>104.59411764705881</v>
      </c>
    </row>
    <row r="64" spans="1:7" ht="70.5" customHeight="1">
      <c r="A64" s="3" t="s">
        <v>48</v>
      </c>
      <c r="B64" s="16" t="s">
        <v>258</v>
      </c>
      <c r="C64" s="41">
        <v>13000</v>
      </c>
      <c r="D64" s="43"/>
      <c r="E64" s="42"/>
      <c r="F64" s="48">
        <v>13090</v>
      </c>
      <c r="G64" s="49">
        <f t="shared" si="0"/>
        <v>100.69230769230771</v>
      </c>
    </row>
    <row r="65" spans="1:7" ht="58.5" customHeight="1">
      <c r="A65" s="3" t="s">
        <v>259</v>
      </c>
      <c r="B65" s="16" t="s">
        <v>291</v>
      </c>
      <c r="C65" s="41">
        <v>13000</v>
      </c>
      <c r="D65" s="43"/>
      <c r="E65" s="42"/>
      <c r="F65" s="48">
        <v>13362</v>
      </c>
      <c r="G65" s="49">
        <f t="shared" si="0"/>
        <v>102.78461538461539</v>
      </c>
    </row>
    <row r="66" spans="1:7" ht="46.5" customHeight="1">
      <c r="A66" s="3" t="s">
        <v>292</v>
      </c>
      <c r="B66" s="16" t="s">
        <v>291</v>
      </c>
      <c r="C66" s="41">
        <v>45000</v>
      </c>
      <c r="D66" s="43"/>
      <c r="E66" s="42"/>
      <c r="F66" s="48">
        <v>45356</v>
      </c>
      <c r="G66" s="49">
        <f t="shared" si="0"/>
        <v>100.79111111111112</v>
      </c>
    </row>
    <row r="67" spans="1:7" ht="72" customHeight="1">
      <c r="A67" s="3" t="s">
        <v>293</v>
      </c>
      <c r="B67" s="16" t="s">
        <v>258</v>
      </c>
      <c r="C67" s="41">
        <v>65000</v>
      </c>
      <c r="D67" s="43"/>
      <c r="E67" s="42"/>
      <c r="F67" s="48">
        <v>65338</v>
      </c>
      <c r="G67" s="49">
        <f t="shared" si="0"/>
        <v>100.52000000000001</v>
      </c>
    </row>
    <row r="68" spans="1:7" ht="69.75">
      <c r="A68" s="3" t="s">
        <v>294</v>
      </c>
      <c r="B68" s="16" t="s">
        <v>258</v>
      </c>
      <c r="C68" s="41">
        <v>40000</v>
      </c>
      <c r="D68" s="43"/>
      <c r="E68" s="42"/>
      <c r="F68" s="48">
        <v>40085</v>
      </c>
      <c r="G68" s="49">
        <f t="shared" si="0"/>
        <v>100.21249999999999</v>
      </c>
    </row>
    <row r="69" spans="1:7" ht="84">
      <c r="A69" s="3" t="s">
        <v>50</v>
      </c>
      <c r="B69" s="16" t="s">
        <v>245</v>
      </c>
      <c r="C69" s="41">
        <v>12000</v>
      </c>
      <c r="D69" s="43"/>
      <c r="E69" s="42"/>
      <c r="F69" s="48">
        <v>12876</v>
      </c>
      <c r="G69" s="49">
        <f t="shared" si="0"/>
        <v>107.3</v>
      </c>
    </row>
    <row r="70" spans="1:7" ht="13.5">
      <c r="A70" s="3" t="s">
        <v>52</v>
      </c>
      <c r="B70" s="16" t="s">
        <v>53</v>
      </c>
      <c r="C70" s="41">
        <v>1424000</v>
      </c>
      <c r="D70" s="43"/>
      <c r="E70" s="42"/>
      <c r="F70" s="48">
        <v>1479888</v>
      </c>
      <c r="G70" s="49">
        <f t="shared" si="0"/>
        <v>103.9247191011236</v>
      </c>
    </row>
    <row r="71" spans="1:7" ht="42">
      <c r="A71" s="3" t="s">
        <v>230</v>
      </c>
      <c r="B71" s="17" t="s">
        <v>231</v>
      </c>
      <c r="C71" s="41">
        <v>3000</v>
      </c>
      <c r="D71" s="43">
        <v>13</v>
      </c>
      <c r="E71" s="43">
        <v>14</v>
      </c>
      <c r="F71" s="48">
        <v>3000</v>
      </c>
      <c r="G71" s="49">
        <f aca="true" t="shared" si="1" ref="G71:G131">F71/C71*100</f>
        <v>100</v>
      </c>
    </row>
    <row r="72" spans="1:7" ht="84">
      <c r="A72" s="3" t="s">
        <v>312</v>
      </c>
      <c r="B72" s="17" t="s">
        <v>313</v>
      </c>
      <c r="C72" s="41">
        <v>10000</v>
      </c>
      <c r="D72" s="43"/>
      <c r="E72" s="43"/>
      <c r="F72" s="48">
        <v>15000</v>
      </c>
      <c r="G72" s="49">
        <f t="shared" si="1"/>
        <v>150</v>
      </c>
    </row>
    <row r="73" spans="1:7" ht="44.25" customHeight="1">
      <c r="A73" s="3" t="s">
        <v>297</v>
      </c>
      <c r="B73" s="17" t="s">
        <v>335</v>
      </c>
      <c r="C73" s="41">
        <v>10000</v>
      </c>
      <c r="D73" s="43"/>
      <c r="E73" s="43"/>
      <c r="F73" s="48">
        <v>10000</v>
      </c>
      <c r="G73" s="49">
        <f t="shared" si="1"/>
        <v>100</v>
      </c>
    </row>
    <row r="74" spans="1:7" ht="44.25" customHeight="1">
      <c r="A74" s="3" t="s">
        <v>298</v>
      </c>
      <c r="B74" s="17" t="s">
        <v>231</v>
      </c>
      <c r="C74" s="41">
        <v>10000</v>
      </c>
      <c r="D74" s="43"/>
      <c r="E74" s="43"/>
      <c r="F74" s="48">
        <v>10000</v>
      </c>
      <c r="G74" s="49">
        <f t="shared" si="1"/>
        <v>100</v>
      </c>
    </row>
    <row r="75" spans="1:7" ht="84">
      <c r="A75" s="3" t="s">
        <v>56</v>
      </c>
      <c r="B75" s="17" t="s">
        <v>57</v>
      </c>
      <c r="C75" s="41">
        <v>161000</v>
      </c>
      <c r="D75" s="43">
        <v>48</v>
      </c>
      <c r="E75" s="43">
        <v>50</v>
      </c>
      <c r="F75" s="48">
        <v>166000</v>
      </c>
      <c r="G75" s="49">
        <f t="shared" si="1"/>
        <v>103.1055900621118</v>
      </c>
    </row>
    <row r="76" spans="1:7" ht="97.5" hidden="1">
      <c r="A76" s="3" t="s">
        <v>58</v>
      </c>
      <c r="B76" s="17" t="s">
        <v>59</v>
      </c>
      <c r="C76" s="41"/>
      <c r="D76" s="43"/>
      <c r="E76" s="43"/>
      <c r="F76" s="48"/>
      <c r="G76" s="49" t="e">
        <f t="shared" si="1"/>
        <v>#DIV/0!</v>
      </c>
    </row>
    <row r="77" spans="1:7" ht="69.75" hidden="1">
      <c r="A77" s="3" t="s">
        <v>60</v>
      </c>
      <c r="B77" s="17" t="s">
        <v>61</v>
      </c>
      <c r="C77" s="41"/>
      <c r="D77" s="43">
        <v>12</v>
      </c>
      <c r="E77" s="43">
        <v>13</v>
      </c>
      <c r="F77" s="48"/>
      <c r="G77" s="49" t="e">
        <f t="shared" si="1"/>
        <v>#DIV/0!</v>
      </c>
    </row>
    <row r="78" spans="1:7" ht="84" hidden="1">
      <c r="A78" s="3" t="s">
        <v>62</v>
      </c>
      <c r="B78" s="17" t="s">
        <v>63</v>
      </c>
      <c r="C78" s="41"/>
      <c r="D78" s="43">
        <v>1</v>
      </c>
      <c r="E78" s="43">
        <v>1</v>
      </c>
      <c r="F78" s="48"/>
      <c r="G78" s="49" t="e">
        <f t="shared" si="1"/>
        <v>#DIV/0!</v>
      </c>
    </row>
    <row r="79" spans="1:7" ht="55.5">
      <c r="A79" s="3" t="s">
        <v>299</v>
      </c>
      <c r="B79" s="17" t="s">
        <v>54</v>
      </c>
      <c r="C79" s="41">
        <v>15000</v>
      </c>
      <c r="D79" s="43"/>
      <c r="E79" s="43"/>
      <c r="F79" s="48">
        <v>17000</v>
      </c>
      <c r="G79" s="49">
        <f t="shared" si="1"/>
        <v>113.33333333333333</v>
      </c>
    </row>
    <row r="80" spans="1:7" ht="69.75">
      <c r="A80" s="3" t="s">
        <v>60</v>
      </c>
      <c r="B80" s="17" t="s">
        <v>61</v>
      </c>
      <c r="C80" s="41">
        <v>2000</v>
      </c>
      <c r="D80" s="43"/>
      <c r="E80" s="43"/>
      <c r="F80" s="48">
        <v>2200</v>
      </c>
      <c r="G80" s="49">
        <f t="shared" si="1"/>
        <v>110.00000000000001</v>
      </c>
    </row>
    <row r="81" spans="1:7" ht="84">
      <c r="A81" s="3" t="s">
        <v>64</v>
      </c>
      <c r="B81" s="17" t="s">
        <v>65</v>
      </c>
      <c r="C81" s="41">
        <v>55000</v>
      </c>
      <c r="D81" s="43">
        <v>156</v>
      </c>
      <c r="E81" s="43">
        <v>162</v>
      </c>
      <c r="F81" s="48">
        <v>55877</v>
      </c>
      <c r="G81" s="49">
        <f t="shared" si="1"/>
        <v>101.59454545454545</v>
      </c>
    </row>
    <row r="82" spans="1:7" ht="42">
      <c r="A82" s="3" t="s">
        <v>66</v>
      </c>
      <c r="B82" s="17" t="s">
        <v>67</v>
      </c>
      <c r="C82" s="41">
        <v>324000</v>
      </c>
      <c r="D82" s="43"/>
      <c r="E82" s="43"/>
      <c r="F82" s="48">
        <v>324884</v>
      </c>
      <c r="G82" s="49">
        <f t="shared" si="1"/>
        <v>100.27283950617286</v>
      </c>
    </row>
    <row r="83" spans="1:7" ht="55.5">
      <c r="A83" s="3" t="s">
        <v>68</v>
      </c>
      <c r="B83" s="17" t="s">
        <v>54</v>
      </c>
      <c r="C83" s="41">
        <v>153000</v>
      </c>
      <c r="D83" s="43">
        <v>132</v>
      </c>
      <c r="E83" s="43">
        <v>137</v>
      </c>
      <c r="F83" s="48">
        <v>153983</v>
      </c>
      <c r="G83" s="49">
        <f t="shared" si="1"/>
        <v>100.64248366013071</v>
      </c>
    </row>
    <row r="84" spans="1:7" ht="0" customHeight="1" hidden="1">
      <c r="A84" s="3" t="s">
        <v>69</v>
      </c>
      <c r="B84" s="17" t="s">
        <v>54</v>
      </c>
      <c r="C84" s="41"/>
      <c r="D84" s="43">
        <v>84</v>
      </c>
      <c r="E84" s="43">
        <v>88</v>
      </c>
      <c r="F84" s="48"/>
      <c r="G84" s="49" t="e">
        <f t="shared" si="1"/>
        <v>#DIV/0!</v>
      </c>
    </row>
    <row r="85" spans="1:7" ht="27.75">
      <c r="A85" s="3" t="s">
        <v>70</v>
      </c>
      <c r="B85" s="17" t="s">
        <v>55</v>
      </c>
      <c r="C85" s="41">
        <v>61000</v>
      </c>
      <c r="D85" s="43">
        <v>3</v>
      </c>
      <c r="E85" s="43">
        <v>3</v>
      </c>
      <c r="F85" s="48">
        <v>61020</v>
      </c>
      <c r="G85" s="49">
        <f t="shared" si="1"/>
        <v>100.03278688524591</v>
      </c>
    </row>
    <row r="86" spans="1:7" ht="84">
      <c r="A86" s="3" t="s">
        <v>314</v>
      </c>
      <c r="B86" s="17" t="s">
        <v>315</v>
      </c>
      <c r="C86" s="41">
        <v>7000</v>
      </c>
      <c r="D86" s="43"/>
      <c r="E86" s="43"/>
      <c r="F86" s="48">
        <v>7368</v>
      </c>
      <c r="G86" s="49">
        <f t="shared" si="1"/>
        <v>105.25714285714285</v>
      </c>
    </row>
    <row r="87" spans="1:7" ht="55.5">
      <c r="A87" s="3" t="s">
        <v>71</v>
      </c>
      <c r="B87" s="17" t="s">
        <v>54</v>
      </c>
      <c r="C87" s="41">
        <v>119000</v>
      </c>
      <c r="D87" s="43">
        <v>100</v>
      </c>
      <c r="E87" s="43">
        <v>110</v>
      </c>
      <c r="F87" s="48">
        <v>119997</v>
      </c>
      <c r="G87" s="49">
        <f t="shared" si="1"/>
        <v>100.83781512605042</v>
      </c>
    </row>
    <row r="88" spans="1:7" ht="55.5">
      <c r="A88" s="3" t="s">
        <v>252</v>
      </c>
      <c r="B88" s="17" t="s">
        <v>54</v>
      </c>
      <c r="C88" s="41">
        <v>34000</v>
      </c>
      <c r="D88" s="43"/>
      <c r="E88" s="43"/>
      <c r="F88" s="48">
        <v>34763</v>
      </c>
      <c r="G88" s="49">
        <f t="shared" si="1"/>
        <v>102.24411764705883</v>
      </c>
    </row>
    <row r="89" spans="1:7" ht="55.5">
      <c r="A89" s="3" t="s">
        <v>72</v>
      </c>
      <c r="B89" s="17" t="s">
        <v>54</v>
      </c>
      <c r="C89" s="41">
        <v>446000</v>
      </c>
      <c r="D89" s="43">
        <v>36</v>
      </c>
      <c r="E89" s="43">
        <v>38</v>
      </c>
      <c r="F89" s="48">
        <v>484196</v>
      </c>
      <c r="G89" s="49">
        <f t="shared" si="1"/>
        <v>108.56412556053812</v>
      </c>
    </row>
    <row r="90" spans="1:7" ht="27.75" hidden="1">
      <c r="A90" s="3" t="s">
        <v>73</v>
      </c>
      <c r="B90" s="17" t="s">
        <v>74</v>
      </c>
      <c r="C90" s="41"/>
      <c r="D90" s="43"/>
      <c r="E90" s="43"/>
      <c r="F90" s="48"/>
      <c r="G90" s="49" t="e">
        <f t="shared" si="1"/>
        <v>#DIV/0!</v>
      </c>
    </row>
    <row r="91" spans="1:7" ht="55.5">
      <c r="A91" s="3" t="s">
        <v>75</v>
      </c>
      <c r="B91" s="17" t="s">
        <v>54</v>
      </c>
      <c r="C91" s="41">
        <v>14000</v>
      </c>
      <c r="D91" s="43"/>
      <c r="E91" s="43"/>
      <c r="F91" s="48">
        <v>14600</v>
      </c>
      <c r="G91" s="49">
        <f t="shared" si="1"/>
        <v>104.28571428571429</v>
      </c>
    </row>
    <row r="92" spans="1:7" ht="13.5">
      <c r="A92" s="3" t="s">
        <v>324</v>
      </c>
      <c r="B92" s="17" t="s">
        <v>325</v>
      </c>
      <c r="C92" s="41"/>
      <c r="D92" s="43"/>
      <c r="E92" s="43"/>
      <c r="F92" s="48">
        <v>15141</v>
      </c>
      <c r="G92" s="57" t="s">
        <v>332</v>
      </c>
    </row>
    <row r="93" spans="1:7" ht="30" customHeight="1">
      <c r="A93" s="3" t="s">
        <v>326</v>
      </c>
      <c r="B93" s="17" t="s">
        <v>327</v>
      </c>
      <c r="C93" s="41"/>
      <c r="D93" s="43"/>
      <c r="E93" s="43"/>
      <c r="F93" s="48">
        <v>15141</v>
      </c>
      <c r="G93" s="57" t="s">
        <v>332</v>
      </c>
    </row>
    <row r="94" spans="1:7" ht="18.75" customHeight="1">
      <c r="A94" s="4" t="s">
        <v>76</v>
      </c>
      <c r="B94" s="18" t="s">
        <v>77</v>
      </c>
      <c r="C94" s="25">
        <f>C95</f>
        <v>488785102</v>
      </c>
      <c r="D94" s="26" t="e">
        <f>D95</f>
        <v>#REF!</v>
      </c>
      <c r="E94" s="26" t="e">
        <f>E95</f>
        <v>#REF!</v>
      </c>
      <c r="F94" s="54">
        <f>F95</f>
        <v>477812913</v>
      </c>
      <c r="G94" s="55">
        <f>477812914/488785102*100</f>
        <v>97.75521226913337</v>
      </c>
    </row>
    <row r="95" spans="1:7" ht="42">
      <c r="A95" s="3" t="s">
        <v>78</v>
      </c>
      <c r="B95" s="16" t="s">
        <v>79</v>
      </c>
      <c r="C95" s="30">
        <f>C96+C99+C151+C199</f>
        <v>488785102</v>
      </c>
      <c r="D95" s="28" t="e">
        <f>D96+D99+D151+D199</f>
        <v>#REF!</v>
      </c>
      <c r="E95" s="28" t="e">
        <f>E96+E99+E151+E199</f>
        <v>#REF!</v>
      </c>
      <c r="F95" s="50">
        <f>F96+F99+F151+F199+F217</f>
        <v>477812913</v>
      </c>
      <c r="G95" s="49">
        <f>477812914/488785102*100</f>
        <v>97.75521226913337</v>
      </c>
    </row>
    <row r="96" spans="1:7" ht="30" customHeight="1">
      <c r="A96" s="4" t="s">
        <v>80</v>
      </c>
      <c r="B96" s="18" t="s">
        <v>81</v>
      </c>
      <c r="C96" s="25">
        <f>C98+C97</f>
        <v>205072000</v>
      </c>
      <c r="D96" s="31" t="e">
        <f>D97+#REF!+D98+#REF!</f>
        <v>#REF!</v>
      </c>
      <c r="E96" s="31" t="e">
        <f>E97+#REF!+E98+#REF!</f>
        <v>#REF!</v>
      </c>
      <c r="F96" s="54">
        <f>F98+F97</f>
        <v>205072000</v>
      </c>
      <c r="G96" s="55">
        <f t="shared" si="1"/>
        <v>100</v>
      </c>
    </row>
    <row r="97" spans="1:7" ht="44.25" customHeight="1">
      <c r="A97" s="3" t="s">
        <v>82</v>
      </c>
      <c r="B97" s="16" t="s">
        <v>83</v>
      </c>
      <c r="C97" s="27">
        <v>167085000</v>
      </c>
      <c r="D97" s="29">
        <v>94199</v>
      </c>
      <c r="E97" s="28">
        <v>81173</v>
      </c>
      <c r="F97" s="50">
        <v>167085000</v>
      </c>
      <c r="G97" s="49">
        <f t="shared" si="1"/>
        <v>100</v>
      </c>
    </row>
    <row r="98" spans="1:7" ht="59.25" customHeight="1">
      <c r="A98" s="3" t="s">
        <v>84</v>
      </c>
      <c r="B98" s="16" t="s">
        <v>85</v>
      </c>
      <c r="C98" s="27">
        <v>37987000</v>
      </c>
      <c r="D98" s="29">
        <v>0</v>
      </c>
      <c r="E98" s="28">
        <v>0</v>
      </c>
      <c r="F98" s="50">
        <v>37987000</v>
      </c>
      <c r="G98" s="49">
        <f t="shared" si="1"/>
        <v>100</v>
      </c>
    </row>
    <row r="99" spans="1:7" ht="59.25" customHeight="1">
      <c r="A99" s="4" t="s">
        <v>86</v>
      </c>
      <c r="B99" s="18" t="s">
        <v>87</v>
      </c>
      <c r="C99" s="25">
        <f>SUM(C100:C150)</f>
        <v>39697919</v>
      </c>
      <c r="D99" s="31">
        <f>SUM(D100:D146)</f>
        <v>11004</v>
      </c>
      <c r="E99" s="31">
        <f>SUM(E100:E146)</f>
        <v>11620</v>
      </c>
      <c r="F99" s="54">
        <f>SUM(F100:F150)</f>
        <v>29386040</v>
      </c>
      <c r="G99" s="49">
        <f>29386040/39697919*100</f>
        <v>74.02413209619377</v>
      </c>
    </row>
    <row r="100" spans="1:7" ht="12.75" customHeight="1" hidden="1">
      <c r="A100" s="3" t="s">
        <v>88</v>
      </c>
      <c r="B100" s="16" t="s">
        <v>89</v>
      </c>
      <c r="C100" s="27"/>
      <c r="D100" s="29">
        <v>0</v>
      </c>
      <c r="E100" s="28">
        <v>0</v>
      </c>
      <c r="F100" s="50"/>
      <c r="G100" s="49" t="e">
        <f t="shared" si="1"/>
        <v>#DIV/0!</v>
      </c>
    </row>
    <row r="101" spans="1:7" ht="55.5" hidden="1">
      <c r="A101" s="3" t="s">
        <v>88</v>
      </c>
      <c r="B101" s="16" t="s">
        <v>90</v>
      </c>
      <c r="C101" s="27"/>
      <c r="D101" s="29">
        <v>381</v>
      </c>
      <c r="E101" s="28">
        <v>416</v>
      </c>
      <c r="F101" s="50"/>
      <c r="G101" s="49" t="e">
        <f t="shared" si="1"/>
        <v>#DIV/0!</v>
      </c>
    </row>
    <row r="102" spans="1:7" ht="69.75" hidden="1">
      <c r="A102" s="3" t="s">
        <v>91</v>
      </c>
      <c r="B102" s="16" t="s">
        <v>92</v>
      </c>
      <c r="C102" s="27"/>
      <c r="D102" s="29"/>
      <c r="E102" s="28"/>
      <c r="F102" s="50"/>
      <c r="G102" s="49" t="e">
        <f t="shared" si="1"/>
        <v>#DIV/0!</v>
      </c>
    </row>
    <row r="103" spans="1:7" ht="97.5" hidden="1">
      <c r="A103" s="3" t="s">
        <v>91</v>
      </c>
      <c r="B103" s="16" t="s">
        <v>93</v>
      </c>
      <c r="C103" s="27"/>
      <c r="D103" s="29"/>
      <c r="E103" s="28"/>
      <c r="F103" s="50"/>
      <c r="G103" s="49" t="e">
        <f t="shared" si="1"/>
        <v>#DIV/0!</v>
      </c>
    </row>
    <row r="104" spans="1:7" ht="12.75" customHeight="1" hidden="1">
      <c r="A104" s="3" t="s">
        <v>94</v>
      </c>
      <c r="B104" s="16" t="s">
        <v>95</v>
      </c>
      <c r="C104" s="27"/>
      <c r="D104" s="29"/>
      <c r="E104" s="28"/>
      <c r="F104" s="50"/>
      <c r="G104" s="49" t="e">
        <f t="shared" si="1"/>
        <v>#DIV/0!</v>
      </c>
    </row>
    <row r="105" spans="1:7" ht="84" hidden="1">
      <c r="A105" s="3" t="s">
        <v>96</v>
      </c>
      <c r="B105" s="16" t="s">
        <v>97</v>
      </c>
      <c r="C105" s="27">
        <v>0</v>
      </c>
      <c r="D105" s="29">
        <v>800</v>
      </c>
      <c r="E105" s="28">
        <v>900</v>
      </c>
      <c r="F105" s="50"/>
      <c r="G105" s="49" t="e">
        <f t="shared" si="1"/>
        <v>#DIV/0!</v>
      </c>
    </row>
    <row r="106" spans="1:7" ht="42" hidden="1">
      <c r="A106" s="3" t="s">
        <v>98</v>
      </c>
      <c r="B106" s="16" t="s">
        <v>99</v>
      </c>
      <c r="C106" s="27"/>
      <c r="D106" s="29"/>
      <c r="E106" s="28"/>
      <c r="F106" s="50"/>
      <c r="G106" s="49" t="e">
        <f t="shared" si="1"/>
        <v>#DIV/0!</v>
      </c>
    </row>
    <row r="107" spans="1:7" ht="42" hidden="1">
      <c r="A107" s="3" t="s">
        <v>100</v>
      </c>
      <c r="B107" s="16" t="s">
        <v>101</v>
      </c>
      <c r="C107" s="27"/>
      <c r="D107" s="29"/>
      <c r="E107" s="28"/>
      <c r="F107" s="50"/>
      <c r="G107" s="49" t="e">
        <f t="shared" si="1"/>
        <v>#DIV/0!</v>
      </c>
    </row>
    <row r="108" spans="1:7" ht="42" hidden="1">
      <c r="A108" s="3" t="s">
        <v>233</v>
      </c>
      <c r="B108" s="16" t="s">
        <v>234</v>
      </c>
      <c r="C108" s="27"/>
      <c r="D108" s="29"/>
      <c r="E108" s="28"/>
      <c r="F108" s="50"/>
      <c r="G108" s="49" t="e">
        <f t="shared" si="1"/>
        <v>#DIV/0!</v>
      </c>
    </row>
    <row r="109" spans="1:7" ht="42" customHeight="1">
      <c r="A109" s="3" t="s">
        <v>100</v>
      </c>
      <c r="B109" s="16" t="s">
        <v>263</v>
      </c>
      <c r="C109" s="27">
        <v>2530000</v>
      </c>
      <c r="D109" s="29"/>
      <c r="E109" s="28"/>
      <c r="F109" s="50">
        <v>2269685</v>
      </c>
      <c r="G109" s="49">
        <f t="shared" si="1"/>
        <v>89.7108695652174</v>
      </c>
    </row>
    <row r="110" spans="1:7" ht="57" customHeight="1">
      <c r="A110" s="3" t="s">
        <v>91</v>
      </c>
      <c r="B110" s="16" t="s">
        <v>307</v>
      </c>
      <c r="C110" s="27">
        <v>100000</v>
      </c>
      <c r="D110" s="29"/>
      <c r="E110" s="28"/>
      <c r="F110" s="50">
        <v>100000</v>
      </c>
      <c r="G110" s="49">
        <f t="shared" si="1"/>
        <v>100</v>
      </c>
    </row>
    <row r="111" spans="1:7" ht="98.25" customHeight="1">
      <c r="A111" s="3" t="s">
        <v>102</v>
      </c>
      <c r="B111" s="16" t="s">
        <v>103</v>
      </c>
      <c r="C111" s="27">
        <v>21779000</v>
      </c>
      <c r="D111" s="29">
        <v>7087</v>
      </c>
      <c r="E111" s="28">
        <v>7754</v>
      </c>
      <c r="F111" s="50">
        <v>21779000</v>
      </c>
      <c r="G111" s="49">
        <f t="shared" si="1"/>
        <v>100</v>
      </c>
    </row>
    <row r="112" spans="1:7" ht="12.75" customHeight="1" hidden="1">
      <c r="A112" s="3" t="s">
        <v>104</v>
      </c>
      <c r="B112" s="16" t="s">
        <v>105</v>
      </c>
      <c r="C112" s="27"/>
      <c r="D112" s="29"/>
      <c r="E112" s="28"/>
      <c r="F112" s="50"/>
      <c r="G112" s="49" t="e">
        <f t="shared" si="1"/>
        <v>#DIV/0!</v>
      </c>
    </row>
    <row r="113" spans="1:7" ht="126" hidden="1">
      <c r="A113" s="3" t="s">
        <v>106</v>
      </c>
      <c r="B113" s="16" t="s">
        <v>107</v>
      </c>
      <c r="C113" s="27"/>
      <c r="D113" s="29"/>
      <c r="E113" s="28">
        <v>0</v>
      </c>
      <c r="F113" s="50"/>
      <c r="G113" s="49" t="e">
        <f t="shared" si="1"/>
        <v>#DIV/0!</v>
      </c>
    </row>
    <row r="114" spans="1:7" ht="97.5" hidden="1">
      <c r="A114" s="3" t="s">
        <v>108</v>
      </c>
      <c r="B114" s="16" t="s">
        <v>109</v>
      </c>
      <c r="C114" s="27"/>
      <c r="D114" s="29">
        <v>0</v>
      </c>
      <c r="E114" s="28"/>
      <c r="F114" s="50"/>
      <c r="G114" s="49" t="e">
        <f t="shared" si="1"/>
        <v>#DIV/0!</v>
      </c>
    </row>
    <row r="115" spans="1:7" ht="12.75" customHeight="1" hidden="1">
      <c r="A115" s="3" t="s">
        <v>110</v>
      </c>
      <c r="B115" s="16" t="s">
        <v>111</v>
      </c>
      <c r="C115" s="27"/>
      <c r="D115" s="29"/>
      <c r="E115" s="28"/>
      <c r="F115" s="50"/>
      <c r="G115" s="49" t="e">
        <f t="shared" si="1"/>
        <v>#DIV/0!</v>
      </c>
    </row>
    <row r="116" spans="1:7" ht="31.5" customHeight="1">
      <c r="A116" s="3" t="s">
        <v>308</v>
      </c>
      <c r="B116" s="16" t="s">
        <v>301</v>
      </c>
      <c r="C116" s="27">
        <v>1312589</v>
      </c>
      <c r="D116" s="29"/>
      <c r="E116" s="28"/>
      <c r="F116" s="50">
        <v>1312589</v>
      </c>
      <c r="G116" s="49">
        <f t="shared" si="1"/>
        <v>100</v>
      </c>
    </row>
    <row r="117" spans="1:7" ht="30" customHeight="1">
      <c r="A117" s="3" t="s">
        <v>300</v>
      </c>
      <c r="B117" s="16" t="s">
        <v>301</v>
      </c>
      <c r="C117" s="27">
        <v>620000</v>
      </c>
      <c r="D117" s="29"/>
      <c r="E117" s="28"/>
      <c r="F117" s="50">
        <v>0</v>
      </c>
      <c r="G117" s="49">
        <f t="shared" si="1"/>
        <v>0</v>
      </c>
    </row>
    <row r="118" spans="1:7" ht="56.25" customHeight="1" hidden="1">
      <c r="A118" s="3" t="s">
        <v>112</v>
      </c>
      <c r="B118" s="16" t="s">
        <v>246</v>
      </c>
      <c r="C118" s="27"/>
      <c r="D118" s="29"/>
      <c r="E118" s="28"/>
      <c r="F118" s="50"/>
      <c r="G118" s="49" t="e">
        <f t="shared" si="1"/>
        <v>#DIV/0!</v>
      </c>
    </row>
    <row r="119" spans="1:7" ht="65.25" customHeight="1" hidden="1">
      <c r="A119" s="3" t="s">
        <v>113</v>
      </c>
      <c r="B119" s="16" t="s">
        <v>114</v>
      </c>
      <c r="C119" s="27"/>
      <c r="D119" s="29"/>
      <c r="E119" s="28"/>
      <c r="F119" s="50"/>
      <c r="G119" s="49" t="e">
        <f t="shared" si="1"/>
        <v>#DIV/0!</v>
      </c>
    </row>
    <row r="120" spans="1:7" ht="0.75" customHeight="1" hidden="1">
      <c r="A120" s="3" t="s">
        <v>108</v>
      </c>
      <c r="B120" s="16" t="s">
        <v>115</v>
      </c>
      <c r="C120" s="27"/>
      <c r="D120" s="29"/>
      <c r="E120" s="28"/>
      <c r="F120" s="50"/>
      <c r="G120" s="49" t="e">
        <f t="shared" si="1"/>
        <v>#DIV/0!</v>
      </c>
    </row>
    <row r="121" spans="1:7" ht="12.75" customHeight="1" hidden="1">
      <c r="A121" s="3" t="s">
        <v>116</v>
      </c>
      <c r="B121" s="16" t="s">
        <v>117</v>
      </c>
      <c r="C121" s="27"/>
      <c r="D121" s="29"/>
      <c r="E121" s="28"/>
      <c r="F121" s="50"/>
      <c r="G121" s="49" t="e">
        <f t="shared" si="1"/>
        <v>#DIV/0!</v>
      </c>
    </row>
    <row r="122" spans="1:7" ht="12.75" customHeight="1" hidden="1">
      <c r="A122" s="3" t="s">
        <v>118</v>
      </c>
      <c r="B122" s="16" t="s">
        <v>119</v>
      </c>
      <c r="C122" s="27"/>
      <c r="D122" s="29"/>
      <c r="E122" s="28"/>
      <c r="F122" s="50"/>
      <c r="G122" s="49" t="e">
        <f t="shared" si="1"/>
        <v>#DIV/0!</v>
      </c>
    </row>
    <row r="123" spans="1:7" ht="12.75" customHeight="1" hidden="1">
      <c r="A123" s="3" t="s">
        <v>120</v>
      </c>
      <c r="B123" s="16" t="s">
        <v>121</v>
      </c>
      <c r="C123" s="27"/>
      <c r="D123" s="29"/>
      <c r="E123" s="28"/>
      <c r="F123" s="50"/>
      <c r="G123" s="49" t="e">
        <f t="shared" si="1"/>
        <v>#DIV/0!</v>
      </c>
    </row>
    <row r="124" spans="1:7" ht="0.75" customHeight="1" hidden="1">
      <c r="A124" s="3" t="s">
        <v>116</v>
      </c>
      <c r="B124" s="16" t="s">
        <v>122</v>
      </c>
      <c r="C124" s="27"/>
      <c r="D124" s="29"/>
      <c r="E124" s="28"/>
      <c r="F124" s="50"/>
      <c r="G124" s="49" t="e">
        <f t="shared" si="1"/>
        <v>#DIV/0!</v>
      </c>
    </row>
    <row r="125" spans="1:7" ht="109.5" customHeight="1" hidden="1">
      <c r="A125" s="3" t="s">
        <v>123</v>
      </c>
      <c r="B125" s="16" t="s">
        <v>124</v>
      </c>
      <c r="C125" s="27"/>
      <c r="D125" s="29"/>
      <c r="E125" s="28"/>
      <c r="F125" s="50"/>
      <c r="G125" s="49" t="e">
        <f t="shared" si="1"/>
        <v>#DIV/0!</v>
      </c>
    </row>
    <row r="126" spans="1:7" ht="47.25" customHeight="1" hidden="1">
      <c r="A126" s="3" t="s">
        <v>120</v>
      </c>
      <c r="B126" s="16" t="s">
        <v>125</v>
      </c>
      <c r="C126" s="27"/>
      <c r="D126" s="29"/>
      <c r="E126" s="28"/>
      <c r="F126" s="50"/>
      <c r="G126" s="49" t="e">
        <f t="shared" si="1"/>
        <v>#DIV/0!</v>
      </c>
    </row>
    <row r="127" spans="1:7" ht="78.75" customHeight="1" hidden="1">
      <c r="A127" s="3" t="s">
        <v>126</v>
      </c>
      <c r="B127" s="16" t="s">
        <v>127</v>
      </c>
      <c r="C127" s="27"/>
      <c r="D127" s="29"/>
      <c r="E127" s="28"/>
      <c r="F127" s="50"/>
      <c r="G127" s="49" t="e">
        <f t="shared" si="1"/>
        <v>#DIV/0!</v>
      </c>
    </row>
    <row r="128" spans="1:7" ht="87" customHeight="1">
      <c r="A128" s="3" t="s">
        <v>113</v>
      </c>
      <c r="B128" s="16" t="s">
        <v>272</v>
      </c>
      <c r="C128" s="27">
        <v>784836</v>
      </c>
      <c r="D128" s="29"/>
      <c r="E128" s="28"/>
      <c r="F128" s="50">
        <v>0</v>
      </c>
      <c r="G128" s="49">
        <f t="shared" si="1"/>
        <v>0</v>
      </c>
    </row>
    <row r="129" spans="1:7" ht="75" customHeight="1">
      <c r="A129" s="3" t="s">
        <v>309</v>
      </c>
      <c r="B129" s="16" t="s">
        <v>302</v>
      </c>
      <c r="C129" s="27">
        <v>1563750</v>
      </c>
      <c r="D129" s="29"/>
      <c r="E129" s="28"/>
      <c r="F129" s="50">
        <v>1220370</v>
      </c>
      <c r="G129" s="49">
        <f t="shared" si="1"/>
        <v>78.04124700239808</v>
      </c>
    </row>
    <row r="130" spans="1:7" ht="18" customHeight="1">
      <c r="A130" s="3" t="s">
        <v>128</v>
      </c>
      <c r="B130" s="16" t="s">
        <v>129</v>
      </c>
      <c r="C130" s="27">
        <v>3034631</v>
      </c>
      <c r="D130" s="29">
        <v>53</v>
      </c>
      <c r="E130" s="28">
        <v>58</v>
      </c>
      <c r="F130" s="50">
        <v>1054631</v>
      </c>
      <c r="G130" s="49">
        <f t="shared" si="1"/>
        <v>34.75318745508103</v>
      </c>
    </row>
    <row r="131" spans="1:11" ht="18" customHeight="1">
      <c r="A131" s="3" t="s">
        <v>130</v>
      </c>
      <c r="B131" s="16" t="s">
        <v>129</v>
      </c>
      <c r="C131" s="27">
        <v>1359362</v>
      </c>
      <c r="D131" s="29">
        <v>1300</v>
      </c>
      <c r="E131" s="28">
        <v>1400</v>
      </c>
      <c r="F131" s="50">
        <v>322584</v>
      </c>
      <c r="G131" s="49">
        <f t="shared" si="1"/>
        <v>23.730544181755853</v>
      </c>
      <c r="K131" s="10"/>
    </row>
    <row r="132" spans="1:7" ht="17.25" customHeight="1">
      <c r="A132" s="3" t="s">
        <v>131</v>
      </c>
      <c r="B132" s="16" t="s">
        <v>129</v>
      </c>
      <c r="C132" s="27">
        <v>6007251</v>
      </c>
      <c r="D132" s="29"/>
      <c r="E132" s="28"/>
      <c r="F132" s="50">
        <v>1003181</v>
      </c>
      <c r="G132" s="49">
        <f aca="true" t="shared" si="2" ref="G132:G193">F132/C132*100</f>
        <v>16.699501985184238</v>
      </c>
    </row>
    <row r="133" spans="1:7" ht="17.25" customHeight="1" hidden="1">
      <c r="A133" s="3" t="s">
        <v>132</v>
      </c>
      <c r="B133" s="16" t="s">
        <v>129</v>
      </c>
      <c r="C133" s="27">
        <f>SUM(F133:J133)</f>
        <v>0</v>
      </c>
      <c r="D133" s="29"/>
      <c r="E133" s="28"/>
      <c r="F133" s="50"/>
      <c r="G133" s="49">
        <f t="shared" si="2"/>
        <v>105.42388971132495</v>
      </c>
    </row>
    <row r="134" spans="1:7" ht="17.25" customHeight="1" hidden="1">
      <c r="A134" s="3" t="s">
        <v>132</v>
      </c>
      <c r="B134" s="16" t="s">
        <v>129</v>
      </c>
      <c r="C134" s="27">
        <f>SUM(F134:J134)</f>
        <v>0</v>
      </c>
      <c r="D134" s="29"/>
      <c r="E134" s="28"/>
      <c r="F134" s="50"/>
      <c r="G134" s="49">
        <f t="shared" si="2"/>
        <v>105.42388971132495</v>
      </c>
    </row>
    <row r="135" spans="1:7" ht="17.25" customHeight="1">
      <c r="A135" s="3" t="s">
        <v>132</v>
      </c>
      <c r="B135" s="16" t="s">
        <v>129</v>
      </c>
      <c r="C135" s="27">
        <v>335500</v>
      </c>
      <c r="D135" s="29"/>
      <c r="E135" s="28"/>
      <c r="F135" s="50">
        <v>53000</v>
      </c>
      <c r="G135" s="49">
        <f t="shared" si="2"/>
        <v>15.797317436661698</v>
      </c>
    </row>
    <row r="136" spans="1:7" ht="18" customHeight="1">
      <c r="A136" s="3" t="s">
        <v>133</v>
      </c>
      <c r="B136" s="16" t="s">
        <v>129</v>
      </c>
      <c r="C136" s="27">
        <v>271000</v>
      </c>
      <c r="D136" s="29">
        <v>0</v>
      </c>
      <c r="E136" s="28">
        <v>0</v>
      </c>
      <c r="F136" s="50">
        <v>271000</v>
      </c>
      <c r="G136" s="49">
        <f t="shared" si="2"/>
        <v>100</v>
      </c>
    </row>
    <row r="137" spans="1:7" ht="12.75" customHeight="1" hidden="1">
      <c r="A137" s="3" t="s">
        <v>131</v>
      </c>
      <c r="B137" s="16" t="s">
        <v>129</v>
      </c>
      <c r="C137" s="27"/>
      <c r="D137" s="29">
        <v>337</v>
      </c>
      <c r="E137" s="28">
        <v>369</v>
      </c>
      <c r="F137" s="50"/>
      <c r="G137" s="49" t="e">
        <f t="shared" si="2"/>
        <v>#DIV/0!</v>
      </c>
    </row>
    <row r="138" spans="1:7" ht="12.75" customHeight="1" hidden="1">
      <c r="A138" s="3" t="s">
        <v>134</v>
      </c>
      <c r="B138" s="16" t="s">
        <v>135</v>
      </c>
      <c r="C138" s="27"/>
      <c r="D138" s="29">
        <v>285</v>
      </c>
      <c r="E138" s="28">
        <v>312</v>
      </c>
      <c r="F138" s="50"/>
      <c r="G138" s="49" t="e">
        <f t="shared" si="2"/>
        <v>#DIV/0!</v>
      </c>
    </row>
    <row r="139" spans="1:7" ht="12.75" customHeight="1" hidden="1">
      <c r="A139" s="3" t="s">
        <v>130</v>
      </c>
      <c r="B139" s="16" t="s">
        <v>136</v>
      </c>
      <c r="C139" s="27"/>
      <c r="D139" s="29"/>
      <c r="E139" s="28"/>
      <c r="F139" s="50"/>
      <c r="G139" s="49" t="e">
        <f t="shared" si="2"/>
        <v>#DIV/0!</v>
      </c>
    </row>
    <row r="140" spans="1:7" ht="12.75" customHeight="1" hidden="1">
      <c r="A140" s="3" t="s">
        <v>133</v>
      </c>
      <c r="B140" s="16" t="s">
        <v>137</v>
      </c>
      <c r="C140" s="27"/>
      <c r="D140" s="29">
        <v>100</v>
      </c>
      <c r="E140" s="28">
        <v>0</v>
      </c>
      <c r="F140" s="50"/>
      <c r="G140" s="49" t="e">
        <f t="shared" si="2"/>
        <v>#DIV/0!</v>
      </c>
    </row>
    <row r="141" spans="1:7" ht="12.75" customHeight="1" hidden="1">
      <c r="A141" s="3" t="s">
        <v>133</v>
      </c>
      <c r="B141" s="16" t="s">
        <v>138</v>
      </c>
      <c r="C141" s="27"/>
      <c r="D141" s="29">
        <v>126</v>
      </c>
      <c r="E141" s="28">
        <v>0</v>
      </c>
      <c r="F141" s="50"/>
      <c r="G141" s="49" t="e">
        <f t="shared" si="2"/>
        <v>#DIV/0!</v>
      </c>
    </row>
    <row r="142" spans="1:7" ht="55.5" hidden="1">
      <c r="A142" s="3" t="s">
        <v>133</v>
      </c>
      <c r="B142" s="16" t="s">
        <v>139</v>
      </c>
      <c r="C142" s="27"/>
      <c r="D142" s="29">
        <v>0</v>
      </c>
      <c r="E142" s="28"/>
      <c r="F142" s="50"/>
      <c r="G142" s="49" t="e">
        <f t="shared" si="2"/>
        <v>#DIV/0!</v>
      </c>
    </row>
    <row r="143" spans="1:7" ht="12.75" customHeight="1" hidden="1">
      <c r="A143" s="3" t="s">
        <v>130</v>
      </c>
      <c r="B143" s="16" t="s">
        <v>140</v>
      </c>
      <c r="C143" s="27"/>
      <c r="D143" s="29">
        <v>139</v>
      </c>
      <c r="E143" s="28"/>
      <c r="F143" s="50"/>
      <c r="G143" s="49" t="e">
        <f t="shared" si="2"/>
        <v>#DIV/0!</v>
      </c>
    </row>
    <row r="144" spans="1:7" ht="12.75" customHeight="1" hidden="1">
      <c r="A144" s="3" t="s">
        <v>131</v>
      </c>
      <c r="B144" s="16" t="s">
        <v>141</v>
      </c>
      <c r="C144" s="27"/>
      <c r="D144" s="29"/>
      <c r="E144" s="28"/>
      <c r="F144" s="50"/>
      <c r="G144" s="49" t="e">
        <f t="shared" si="2"/>
        <v>#DIV/0!</v>
      </c>
    </row>
    <row r="145" spans="1:7" ht="12.75" customHeight="1" hidden="1">
      <c r="A145" s="3" t="s">
        <v>131</v>
      </c>
      <c r="B145" s="16" t="s">
        <v>142</v>
      </c>
      <c r="C145" s="27"/>
      <c r="D145" s="29">
        <v>376</v>
      </c>
      <c r="E145" s="28">
        <v>411</v>
      </c>
      <c r="F145" s="50"/>
      <c r="G145" s="49" t="e">
        <f t="shared" si="2"/>
        <v>#DIV/0!</v>
      </c>
    </row>
    <row r="146" spans="1:7" ht="12.75" customHeight="1" hidden="1">
      <c r="A146" s="3" t="s">
        <v>133</v>
      </c>
      <c r="B146" s="16" t="s">
        <v>143</v>
      </c>
      <c r="C146" s="27"/>
      <c r="D146" s="29">
        <v>20</v>
      </c>
      <c r="E146" s="28"/>
      <c r="F146" s="50"/>
      <c r="G146" s="49" t="e">
        <f t="shared" si="2"/>
        <v>#DIV/0!</v>
      </c>
    </row>
    <row r="147" spans="1:7" ht="12.75" customHeight="1" hidden="1">
      <c r="A147" s="3" t="s">
        <v>133</v>
      </c>
      <c r="B147" s="16" t="s">
        <v>144</v>
      </c>
      <c r="C147" s="27"/>
      <c r="D147" s="29"/>
      <c r="E147" s="28"/>
      <c r="F147" s="50"/>
      <c r="G147" s="49" t="e">
        <f t="shared" si="2"/>
        <v>#DIV/0!</v>
      </c>
    </row>
    <row r="148" spans="1:7" ht="12.75" customHeight="1" hidden="1">
      <c r="A148" s="3" t="s">
        <v>133</v>
      </c>
      <c r="B148" s="16" t="s">
        <v>145</v>
      </c>
      <c r="C148" s="27"/>
      <c r="D148" s="29"/>
      <c r="E148" s="28"/>
      <c r="F148" s="50"/>
      <c r="G148" s="49" t="e">
        <f t="shared" si="2"/>
        <v>#DIV/0!</v>
      </c>
    </row>
    <row r="149" spans="1:7" ht="12.75" customHeight="1" hidden="1">
      <c r="A149" s="3" t="s">
        <v>146</v>
      </c>
      <c r="B149" s="16" t="s">
        <v>147</v>
      </c>
      <c r="C149" s="27"/>
      <c r="D149" s="29"/>
      <c r="E149" s="28"/>
      <c r="F149" s="50"/>
      <c r="G149" s="49" t="e">
        <f t="shared" si="2"/>
        <v>#DIV/0!</v>
      </c>
    </row>
    <row r="150" spans="1:7" ht="12.75" customHeight="1" hidden="1">
      <c r="A150" s="3" t="s">
        <v>133</v>
      </c>
      <c r="B150" s="16" t="s">
        <v>148</v>
      </c>
      <c r="C150" s="27"/>
      <c r="D150" s="29"/>
      <c r="E150" s="28"/>
      <c r="F150" s="50"/>
      <c r="G150" s="49" t="e">
        <f t="shared" si="2"/>
        <v>#DIV/0!</v>
      </c>
    </row>
    <row r="151" spans="1:7" ht="45" customHeight="1">
      <c r="A151" s="11" t="s">
        <v>149</v>
      </c>
      <c r="B151" s="18" t="s">
        <v>150</v>
      </c>
      <c r="C151" s="25">
        <f>C152+C154+C155+C160+C161+C163+C165+C168+C169+C194+C197+C198+C196+C167</f>
        <v>239078803</v>
      </c>
      <c r="D151" s="31">
        <f>SUM(D152:D192)</f>
        <v>102737</v>
      </c>
      <c r="E151" s="31">
        <f>SUM(E152:E192)</f>
        <v>113053</v>
      </c>
      <c r="F151" s="54">
        <f>F152+F154+F155+F160+F161+F163+F165+F168+F169+F194+F197+F198+F196+F167</f>
        <v>238433919</v>
      </c>
      <c r="G151" s="55">
        <f>238433920/239078803*100</f>
        <v>99.73026341444415</v>
      </c>
    </row>
    <row r="152" spans="1:7" ht="55.5">
      <c r="A152" s="3" t="s">
        <v>151</v>
      </c>
      <c r="B152" s="16" t="s">
        <v>152</v>
      </c>
      <c r="C152" s="27">
        <v>5993000</v>
      </c>
      <c r="D152" s="29"/>
      <c r="E152" s="28"/>
      <c r="F152" s="50">
        <v>5850712</v>
      </c>
      <c r="G152" s="49">
        <f t="shared" si="2"/>
        <v>97.62576339062238</v>
      </c>
    </row>
    <row r="153" spans="1:7" ht="36.75" customHeight="1" hidden="1">
      <c r="A153" s="3" t="s">
        <v>153</v>
      </c>
      <c r="B153" s="16" t="s">
        <v>154</v>
      </c>
      <c r="C153" s="27"/>
      <c r="D153" s="29"/>
      <c r="E153" s="28"/>
      <c r="F153" s="50"/>
      <c r="G153" s="49" t="e">
        <f t="shared" si="2"/>
        <v>#DIV/0!</v>
      </c>
    </row>
    <row r="154" spans="1:7" ht="46.5" customHeight="1">
      <c r="A154" s="3" t="s">
        <v>155</v>
      </c>
      <c r="B154" s="16" t="s">
        <v>156</v>
      </c>
      <c r="C154" s="27">
        <v>1000425</v>
      </c>
      <c r="D154" s="29"/>
      <c r="E154" s="28"/>
      <c r="F154" s="50">
        <v>946348</v>
      </c>
      <c r="G154" s="49">
        <f t="shared" si="2"/>
        <v>94.59459729614915</v>
      </c>
    </row>
    <row r="155" spans="1:7" ht="97.5" customHeight="1">
      <c r="A155" s="3" t="s">
        <v>157</v>
      </c>
      <c r="B155" s="16" t="s">
        <v>235</v>
      </c>
      <c r="C155" s="27">
        <v>1019940</v>
      </c>
      <c r="D155" s="29"/>
      <c r="E155" s="28"/>
      <c r="F155" s="50">
        <v>1019939</v>
      </c>
      <c r="G155" s="49">
        <f t="shared" si="2"/>
        <v>99.99990195501695</v>
      </c>
    </row>
    <row r="156" spans="1:7" ht="12.75" customHeight="1" hidden="1">
      <c r="A156" s="3" t="s">
        <v>158</v>
      </c>
      <c r="B156" s="16" t="s">
        <v>159</v>
      </c>
      <c r="C156" s="27"/>
      <c r="D156" s="29">
        <v>5354</v>
      </c>
      <c r="E156" s="28">
        <v>6111</v>
      </c>
      <c r="F156" s="50"/>
      <c r="G156" s="49" t="e">
        <f t="shared" si="2"/>
        <v>#DIV/0!</v>
      </c>
    </row>
    <row r="157" spans="1:7" ht="12.75" customHeight="1" hidden="1">
      <c r="A157" s="3" t="s">
        <v>158</v>
      </c>
      <c r="B157" s="16" t="s">
        <v>160</v>
      </c>
      <c r="C157" s="27"/>
      <c r="D157" s="29">
        <v>4800</v>
      </c>
      <c r="E157" s="28">
        <v>5000</v>
      </c>
      <c r="F157" s="50"/>
      <c r="G157" s="49" t="e">
        <f t="shared" si="2"/>
        <v>#DIV/0!</v>
      </c>
    </row>
    <row r="158" spans="1:7" ht="75.75" customHeight="1" hidden="1">
      <c r="A158" s="3" t="s">
        <v>240</v>
      </c>
      <c r="B158" s="16" t="s">
        <v>236</v>
      </c>
      <c r="C158" s="27"/>
      <c r="D158" s="29"/>
      <c r="E158" s="28"/>
      <c r="F158" s="50"/>
      <c r="G158" s="49" t="e">
        <f t="shared" si="2"/>
        <v>#DIV/0!</v>
      </c>
    </row>
    <row r="159" spans="1:7" ht="93" customHeight="1" hidden="1">
      <c r="A159" s="3" t="s">
        <v>241</v>
      </c>
      <c r="B159" s="19" t="s">
        <v>242</v>
      </c>
      <c r="C159" s="27"/>
      <c r="D159" s="29"/>
      <c r="E159" s="28"/>
      <c r="F159" s="50"/>
      <c r="G159" s="49" t="e">
        <f t="shared" si="2"/>
        <v>#DIV/0!</v>
      </c>
    </row>
    <row r="160" spans="1:7" ht="45" customHeight="1">
      <c r="A160" s="3" t="s">
        <v>161</v>
      </c>
      <c r="B160" s="16" t="s">
        <v>162</v>
      </c>
      <c r="C160" s="27">
        <f>472800+52338</f>
        <v>525138</v>
      </c>
      <c r="D160" s="29"/>
      <c r="E160" s="28"/>
      <c r="F160" s="50">
        <v>525138</v>
      </c>
      <c r="G160" s="49">
        <f t="shared" si="2"/>
        <v>100</v>
      </c>
    </row>
    <row r="161" spans="1:7" ht="75.75" customHeight="1">
      <c r="A161" s="3" t="s">
        <v>163</v>
      </c>
      <c r="B161" s="16" t="s">
        <v>164</v>
      </c>
      <c r="C161" s="27">
        <v>254245</v>
      </c>
      <c r="D161" s="29"/>
      <c r="E161" s="28"/>
      <c r="F161" s="50">
        <v>239744</v>
      </c>
      <c r="G161" s="49">
        <f t="shared" si="2"/>
        <v>94.29644634112765</v>
      </c>
    </row>
    <row r="162" spans="1:7" ht="45" customHeight="1" hidden="1">
      <c r="A162" s="3" t="s">
        <v>165</v>
      </c>
      <c r="B162" s="16" t="s">
        <v>166</v>
      </c>
      <c r="C162" s="27"/>
      <c r="D162" s="29"/>
      <c r="E162" s="28"/>
      <c r="F162" s="50"/>
      <c r="G162" s="49" t="e">
        <f t="shared" si="2"/>
        <v>#DIV/0!</v>
      </c>
    </row>
    <row r="163" spans="1:7" ht="58.5" customHeight="1">
      <c r="A163" s="3" t="s">
        <v>167</v>
      </c>
      <c r="B163" s="16" t="s">
        <v>168</v>
      </c>
      <c r="C163" s="27">
        <v>4413000</v>
      </c>
      <c r="D163" s="29">
        <v>2678</v>
      </c>
      <c r="E163" s="28">
        <v>2930</v>
      </c>
      <c r="F163" s="50">
        <v>4349717</v>
      </c>
      <c r="G163" s="49">
        <f t="shared" si="2"/>
        <v>98.56598685701337</v>
      </c>
    </row>
    <row r="164" spans="1:7" ht="45" customHeight="1" hidden="1">
      <c r="A164" s="3" t="s">
        <v>169</v>
      </c>
      <c r="B164" s="16" t="s">
        <v>170</v>
      </c>
      <c r="C164" s="27"/>
      <c r="D164" s="29"/>
      <c r="E164" s="28"/>
      <c r="F164" s="50"/>
      <c r="G164" s="49" t="e">
        <f t="shared" si="2"/>
        <v>#DIV/0!</v>
      </c>
    </row>
    <row r="165" spans="1:13" ht="59.25" customHeight="1">
      <c r="A165" s="3" t="s">
        <v>171</v>
      </c>
      <c r="B165" s="16" t="s">
        <v>170</v>
      </c>
      <c r="C165" s="27">
        <v>139191880</v>
      </c>
      <c r="D165" s="29"/>
      <c r="E165" s="28"/>
      <c r="F165" s="50">
        <v>139003678</v>
      </c>
      <c r="G165" s="49">
        <f t="shared" si="2"/>
        <v>99.86478952651548</v>
      </c>
      <c r="K165" s="10"/>
      <c r="L165" s="10"/>
      <c r="M165" s="10"/>
    </row>
    <row r="166" spans="1:7" ht="44.25" customHeight="1" hidden="1">
      <c r="A166" s="3" t="s">
        <v>172</v>
      </c>
      <c r="B166" s="16" t="s">
        <v>170</v>
      </c>
      <c r="C166" s="27"/>
      <c r="D166" s="29"/>
      <c r="E166" s="28"/>
      <c r="F166" s="50"/>
      <c r="G166" s="49" t="e">
        <f t="shared" si="2"/>
        <v>#DIV/0!</v>
      </c>
    </row>
    <row r="167" spans="1:7" ht="45" customHeight="1" hidden="1">
      <c r="A167" s="3" t="s">
        <v>173</v>
      </c>
      <c r="B167" s="16" t="s">
        <v>170</v>
      </c>
      <c r="C167" s="27"/>
      <c r="D167" s="29"/>
      <c r="E167" s="28"/>
      <c r="F167" s="50"/>
      <c r="G167" s="49" t="e">
        <f t="shared" si="2"/>
        <v>#DIV/0!</v>
      </c>
    </row>
    <row r="168" spans="1:13" ht="60" customHeight="1">
      <c r="A168" s="3" t="s">
        <v>158</v>
      </c>
      <c r="B168" s="16" t="s">
        <v>174</v>
      </c>
      <c r="C168" s="27">
        <v>79916074</v>
      </c>
      <c r="D168" s="29">
        <v>6030</v>
      </c>
      <c r="E168" s="28">
        <v>6597</v>
      </c>
      <c r="F168" s="50">
        <v>79736112</v>
      </c>
      <c r="G168" s="49">
        <f t="shared" si="2"/>
        <v>99.7748112601227</v>
      </c>
      <c r="K168" s="10"/>
      <c r="L168" s="10"/>
      <c r="M168" s="10"/>
    </row>
    <row r="169" spans="1:7" ht="60" customHeight="1">
      <c r="A169" s="3" t="s">
        <v>175</v>
      </c>
      <c r="B169" s="16" t="s">
        <v>174</v>
      </c>
      <c r="C169" s="27">
        <v>457964</v>
      </c>
      <c r="D169" s="29">
        <v>11</v>
      </c>
      <c r="E169" s="28">
        <v>12</v>
      </c>
      <c r="F169" s="50">
        <v>455396</v>
      </c>
      <c r="G169" s="49">
        <f t="shared" si="2"/>
        <v>99.43925723419308</v>
      </c>
    </row>
    <row r="170" spans="1:7" ht="13.5" hidden="1">
      <c r="A170" s="3" t="s">
        <v>158</v>
      </c>
      <c r="B170" s="16" t="s">
        <v>176</v>
      </c>
      <c r="C170" s="27"/>
      <c r="D170" s="29">
        <v>4533</v>
      </c>
      <c r="E170" s="28">
        <v>4960</v>
      </c>
      <c r="F170" s="50"/>
      <c r="G170" s="49" t="e">
        <f t="shared" si="2"/>
        <v>#DIV/0!</v>
      </c>
    </row>
    <row r="171" spans="1:7" ht="12.75" customHeight="1" hidden="1">
      <c r="A171" s="3" t="s">
        <v>171</v>
      </c>
      <c r="B171" s="16" t="s">
        <v>177</v>
      </c>
      <c r="C171" s="27"/>
      <c r="D171" s="29">
        <v>553</v>
      </c>
      <c r="E171" s="28">
        <v>605</v>
      </c>
      <c r="F171" s="50"/>
      <c r="G171" s="49" t="e">
        <f t="shared" si="2"/>
        <v>#DIV/0!</v>
      </c>
    </row>
    <row r="172" spans="1:7" ht="223.5" hidden="1">
      <c r="A172" s="3" t="s">
        <v>178</v>
      </c>
      <c r="B172" s="16" t="s">
        <v>179</v>
      </c>
      <c r="C172" s="27"/>
      <c r="D172" s="29"/>
      <c r="E172" s="28"/>
      <c r="F172" s="50"/>
      <c r="G172" s="49" t="e">
        <f t="shared" si="2"/>
        <v>#DIV/0!</v>
      </c>
    </row>
    <row r="173" spans="1:7" ht="55.5" hidden="1">
      <c r="A173" s="3" t="s">
        <v>180</v>
      </c>
      <c r="B173" s="16" t="s">
        <v>181</v>
      </c>
      <c r="C173" s="27"/>
      <c r="D173" s="29"/>
      <c r="E173" s="28"/>
      <c r="F173" s="50"/>
      <c r="G173" s="49" t="e">
        <f t="shared" si="2"/>
        <v>#DIV/0!</v>
      </c>
    </row>
    <row r="174" spans="1:7" ht="12.75" customHeight="1" hidden="1">
      <c r="A174" s="3" t="s">
        <v>171</v>
      </c>
      <c r="B174" s="16" t="s">
        <v>182</v>
      </c>
      <c r="C174" s="27"/>
      <c r="D174" s="29">
        <v>440</v>
      </c>
      <c r="E174" s="28">
        <v>481</v>
      </c>
      <c r="F174" s="50"/>
      <c r="G174" s="49" t="e">
        <f t="shared" si="2"/>
        <v>#DIV/0!</v>
      </c>
    </row>
    <row r="175" spans="1:7" ht="12.75" customHeight="1" hidden="1">
      <c r="A175" s="3" t="s">
        <v>173</v>
      </c>
      <c r="B175" s="16" t="s">
        <v>170</v>
      </c>
      <c r="C175" s="27"/>
      <c r="D175" s="29">
        <v>94</v>
      </c>
      <c r="E175" s="28">
        <v>94</v>
      </c>
      <c r="F175" s="50"/>
      <c r="G175" s="49" t="e">
        <f t="shared" si="2"/>
        <v>#DIV/0!</v>
      </c>
    </row>
    <row r="176" spans="1:7" ht="12.75" customHeight="1" hidden="1">
      <c r="A176" s="3" t="s">
        <v>173</v>
      </c>
      <c r="B176" s="16" t="s">
        <v>183</v>
      </c>
      <c r="C176" s="27"/>
      <c r="D176" s="29">
        <v>161</v>
      </c>
      <c r="E176" s="28">
        <v>161</v>
      </c>
      <c r="F176" s="50"/>
      <c r="G176" s="49" t="e">
        <f t="shared" si="2"/>
        <v>#DIV/0!</v>
      </c>
    </row>
    <row r="177" spans="1:7" ht="12.75" customHeight="1" hidden="1">
      <c r="A177" s="3" t="s">
        <v>171</v>
      </c>
      <c r="B177" s="16" t="s">
        <v>184</v>
      </c>
      <c r="C177" s="27"/>
      <c r="D177" s="29">
        <v>58843</v>
      </c>
      <c r="E177" s="28">
        <v>64328</v>
      </c>
      <c r="F177" s="50"/>
      <c r="G177" s="49" t="e">
        <f t="shared" si="2"/>
        <v>#DIV/0!</v>
      </c>
    </row>
    <row r="178" spans="1:7" ht="12.75" customHeight="1" hidden="1">
      <c r="A178" s="3" t="s">
        <v>171</v>
      </c>
      <c r="B178" s="16" t="s">
        <v>185</v>
      </c>
      <c r="C178" s="27"/>
      <c r="D178" s="29">
        <v>4561</v>
      </c>
      <c r="E178" s="28">
        <v>4990</v>
      </c>
      <c r="F178" s="50"/>
      <c r="G178" s="49" t="e">
        <f t="shared" si="2"/>
        <v>#DIV/0!</v>
      </c>
    </row>
    <row r="179" spans="1:7" ht="12.75" customHeight="1" hidden="1">
      <c r="A179" s="3" t="s">
        <v>175</v>
      </c>
      <c r="B179" s="16" t="s">
        <v>186</v>
      </c>
      <c r="C179" s="27"/>
      <c r="D179" s="29">
        <v>583</v>
      </c>
      <c r="E179" s="28">
        <v>583</v>
      </c>
      <c r="F179" s="50"/>
      <c r="G179" s="49" t="e">
        <f t="shared" si="2"/>
        <v>#DIV/0!</v>
      </c>
    </row>
    <row r="180" spans="1:7" ht="12.75" customHeight="1" hidden="1">
      <c r="A180" s="3" t="s">
        <v>158</v>
      </c>
      <c r="B180" s="16" t="s">
        <v>187</v>
      </c>
      <c r="C180" s="27"/>
      <c r="D180" s="29">
        <v>4030</v>
      </c>
      <c r="E180" s="28">
        <v>4409</v>
      </c>
      <c r="F180" s="50"/>
      <c r="G180" s="49" t="e">
        <f t="shared" si="2"/>
        <v>#DIV/0!</v>
      </c>
    </row>
    <row r="181" spans="1:7" ht="12.75" customHeight="1" hidden="1">
      <c r="A181" s="3" t="s">
        <v>171</v>
      </c>
      <c r="B181" s="16" t="s">
        <v>188</v>
      </c>
      <c r="C181" s="27"/>
      <c r="D181" s="29">
        <v>344</v>
      </c>
      <c r="E181" s="28">
        <v>376</v>
      </c>
      <c r="F181" s="50"/>
      <c r="G181" s="49" t="e">
        <f t="shared" si="2"/>
        <v>#DIV/0!</v>
      </c>
    </row>
    <row r="182" spans="1:7" ht="27.75" hidden="1">
      <c r="A182" s="3" t="s">
        <v>189</v>
      </c>
      <c r="B182" s="16" t="s">
        <v>190</v>
      </c>
      <c r="C182" s="27"/>
      <c r="D182" s="29"/>
      <c r="E182" s="28"/>
      <c r="F182" s="50"/>
      <c r="G182" s="49" t="e">
        <f t="shared" si="2"/>
        <v>#DIV/0!</v>
      </c>
    </row>
    <row r="183" spans="1:7" ht="42" hidden="1">
      <c r="A183" s="3" t="s">
        <v>191</v>
      </c>
      <c r="B183" s="16" t="s">
        <v>192</v>
      </c>
      <c r="C183" s="27"/>
      <c r="D183" s="29"/>
      <c r="E183" s="28"/>
      <c r="F183" s="50"/>
      <c r="G183" s="49" t="e">
        <f t="shared" si="2"/>
        <v>#DIV/0!</v>
      </c>
    </row>
    <row r="184" spans="1:7" ht="12.75" customHeight="1" hidden="1">
      <c r="A184" s="3" t="s">
        <v>158</v>
      </c>
      <c r="B184" s="16" t="s">
        <v>193</v>
      </c>
      <c r="C184" s="27"/>
      <c r="D184" s="29"/>
      <c r="E184" s="28"/>
      <c r="F184" s="50"/>
      <c r="G184" s="49" t="e">
        <f t="shared" si="2"/>
        <v>#DIV/0!</v>
      </c>
    </row>
    <row r="185" spans="1:7" ht="12.75" customHeight="1" hidden="1">
      <c r="A185" s="3" t="s">
        <v>158</v>
      </c>
      <c r="B185" s="16" t="s">
        <v>194</v>
      </c>
      <c r="C185" s="27"/>
      <c r="D185" s="29">
        <v>153</v>
      </c>
      <c r="E185" s="28">
        <v>168</v>
      </c>
      <c r="F185" s="50"/>
      <c r="G185" s="49" t="e">
        <f t="shared" si="2"/>
        <v>#DIV/0!</v>
      </c>
    </row>
    <row r="186" spans="1:7" ht="12.75" customHeight="1" hidden="1">
      <c r="A186" s="3" t="s">
        <v>158</v>
      </c>
      <c r="B186" s="16" t="s">
        <v>195</v>
      </c>
      <c r="C186" s="27"/>
      <c r="D186" s="29">
        <v>1551</v>
      </c>
      <c r="E186" s="28">
        <v>1696</v>
      </c>
      <c r="F186" s="50"/>
      <c r="G186" s="49" t="e">
        <f t="shared" si="2"/>
        <v>#DIV/0!</v>
      </c>
    </row>
    <row r="187" spans="1:7" ht="97.5" hidden="1">
      <c r="A187" s="3" t="s">
        <v>158</v>
      </c>
      <c r="B187" s="16" t="s">
        <v>196</v>
      </c>
      <c r="C187" s="27"/>
      <c r="D187" s="29"/>
      <c r="E187" s="28"/>
      <c r="F187" s="50"/>
      <c r="G187" s="49" t="e">
        <f t="shared" si="2"/>
        <v>#DIV/0!</v>
      </c>
    </row>
    <row r="188" spans="1:7" ht="12.75" customHeight="1" hidden="1">
      <c r="A188" s="3" t="s">
        <v>197</v>
      </c>
      <c r="B188" s="16" t="s">
        <v>198</v>
      </c>
      <c r="C188" s="27"/>
      <c r="D188" s="29">
        <v>0</v>
      </c>
      <c r="E188" s="28">
        <v>780</v>
      </c>
      <c r="F188" s="50"/>
      <c r="G188" s="49" t="e">
        <f t="shared" si="2"/>
        <v>#DIV/0!</v>
      </c>
    </row>
    <row r="189" spans="1:7" ht="12.75" customHeight="1" hidden="1">
      <c r="A189" s="3" t="s">
        <v>199</v>
      </c>
      <c r="B189" s="16" t="s">
        <v>200</v>
      </c>
      <c r="C189" s="27"/>
      <c r="D189" s="29">
        <v>6448</v>
      </c>
      <c r="E189" s="28">
        <v>7054</v>
      </c>
      <c r="F189" s="50"/>
      <c r="G189" s="49" t="e">
        <f t="shared" si="2"/>
        <v>#DIV/0!</v>
      </c>
    </row>
    <row r="190" spans="1:7" ht="12.75" customHeight="1" hidden="1">
      <c r="A190" s="3" t="s">
        <v>180</v>
      </c>
      <c r="B190" s="16" t="s">
        <v>201</v>
      </c>
      <c r="C190" s="27"/>
      <c r="D190" s="29">
        <v>1570</v>
      </c>
      <c r="E190" s="28">
        <v>1718</v>
      </c>
      <c r="F190" s="50"/>
      <c r="G190" s="49" t="e">
        <f t="shared" si="2"/>
        <v>#DIV/0!</v>
      </c>
    </row>
    <row r="191" spans="1:7" ht="12.75" customHeight="1" hidden="1">
      <c r="A191" s="3" t="s">
        <v>202</v>
      </c>
      <c r="B191" s="16" t="s">
        <v>203</v>
      </c>
      <c r="C191" s="27"/>
      <c r="D191" s="29"/>
      <c r="E191" s="28"/>
      <c r="F191" s="50"/>
      <c r="G191" s="49" t="e">
        <f t="shared" si="2"/>
        <v>#DIV/0!</v>
      </c>
    </row>
    <row r="192" spans="1:7" ht="12.75" customHeight="1" hidden="1">
      <c r="A192" s="3" t="s">
        <v>204</v>
      </c>
      <c r="B192" s="16" t="s">
        <v>205</v>
      </c>
      <c r="C192" s="27"/>
      <c r="D192" s="29"/>
      <c r="E192" s="28"/>
      <c r="F192" s="50"/>
      <c r="G192" s="49" t="e">
        <f t="shared" si="2"/>
        <v>#DIV/0!</v>
      </c>
    </row>
    <row r="193" spans="1:7" ht="81" customHeight="1" hidden="1">
      <c r="A193" s="3" t="s">
        <v>206</v>
      </c>
      <c r="B193" s="16" t="s">
        <v>207</v>
      </c>
      <c r="C193" s="27"/>
      <c r="D193" s="29"/>
      <c r="E193" s="28"/>
      <c r="F193" s="50"/>
      <c r="G193" s="49" t="e">
        <f t="shared" si="2"/>
        <v>#DIV/0!</v>
      </c>
    </row>
    <row r="194" spans="1:7" ht="105" customHeight="1">
      <c r="A194" s="8" t="s">
        <v>208</v>
      </c>
      <c r="B194" s="20" t="s">
        <v>209</v>
      </c>
      <c r="C194" s="27">
        <v>83435</v>
      </c>
      <c r="D194" s="29"/>
      <c r="E194" s="28"/>
      <c r="F194" s="50">
        <v>83434</v>
      </c>
      <c r="G194" s="49">
        <f aca="true" t="shared" si="3" ref="G194:G214">F194/C194*100</f>
        <v>99.9988014622161</v>
      </c>
    </row>
    <row r="195" spans="1:7" ht="66.75" customHeight="1" hidden="1">
      <c r="A195" s="9" t="s">
        <v>204</v>
      </c>
      <c r="B195" s="52" t="s">
        <v>210</v>
      </c>
      <c r="C195" s="27"/>
      <c r="D195" s="29"/>
      <c r="E195" s="28"/>
      <c r="F195" s="50"/>
      <c r="G195" s="49" t="e">
        <f t="shared" si="3"/>
        <v>#DIV/0!</v>
      </c>
    </row>
    <row r="196" spans="1:7" ht="81.75" customHeight="1">
      <c r="A196" s="51" t="s">
        <v>237</v>
      </c>
      <c r="B196" s="53" t="s">
        <v>264</v>
      </c>
      <c r="C196" s="27">
        <v>2086665</v>
      </c>
      <c r="D196" s="29"/>
      <c r="E196" s="28"/>
      <c r="F196" s="50">
        <v>2086665</v>
      </c>
      <c r="G196" s="49">
        <f t="shared" si="3"/>
        <v>100</v>
      </c>
    </row>
    <row r="197" spans="1:7" ht="142.5" customHeight="1">
      <c r="A197" s="3" t="s">
        <v>241</v>
      </c>
      <c r="B197" s="19" t="s">
        <v>242</v>
      </c>
      <c r="C197" s="27">
        <v>4086295</v>
      </c>
      <c r="D197" s="29"/>
      <c r="E197" s="28"/>
      <c r="F197" s="50">
        <v>4086294</v>
      </c>
      <c r="G197" s="49">
        <f t="shared" si="3"/>
        <v>99.99997552795381</v>
      </c>
    </row>
    <row r="198" spans="1:7" ht="78.75" customHeight="1">
      <c r="A198" s="12" t="s">
        <v>249</v>
      </c>
      <c r="B198" s="22" t="s">
        <v>250</v>
      </c>
      <c r="C198" s="27">
        <v>50742</v>
      </c>
      <c r="D198" s="29"/>
      <c r="E198" s="28"/>
      <c r="F198" s="50">
        <v>50742</v>
      </c>
      <c r="G198" s="49">
        <f t="shared" si="3"/>
        <v>100</v>
      </c>
    </row>
    <row r="199" spans="1:7" ht="26.25" customHeight="1">
      <c r="A199" s="11" t="s">
        <v>211</v>
      </c>
      <c r="B199" s="15" t="s">
        <v>212</v>
      </c>
      <c r="C199" s="25">
        <f>SUM(C207:C214)</f>
        <v>4936380</v>
      </c>
      <c r="D199" s="31">
        <f>SUM(D201:D213)</f>
        <v>1918</v>
      </c>
      <c r="E199" s="31">
        <f>SUM(E201:E213)</f>
        <v>2078</v>
      </c>
      <c r="F199" s="54">
        <f>SUM(F207:F214)</f>
        <v>4934880</v>
      </c>
      <c r="G199" s="55">
        <f t="shared" si="3"/>
        <v>99.9696133603977</v>
      </c>
    </row>
    <row r="200" spans="1:7" ht="108" hidden="1">
      <c r="A200" s="5" t="s">
        <v>213</v>
      </c>
      <c r="B200" s="23" t="s">
        <v>214</v>
      </c>
      <c r="C200" s="32"/>
      <c r="D200" s="31"/>
      <c r="E200" s="31"/>
      <c r="F200" s="50"/>
      <c r="G200" s="49" t="e">
        <f t="shared" si="3"/>
        <v>#DIV/0!</v>
      </c>
    </row>
    <row r="201" spans="1:7" ht="59.25" customHeight="1" hidden="1">
      <c r="A201" s="5" t="s">
        <v>215</v>
      </c>
      <c r="B201" s="23" t="s">
        <v>216</v>
      </c>
      <c r="C201" s="33"/>
      <c r="D201" s="29"/>
      <c r="E201" s="28"/>
      <c r="F201" s="50"/>
      <c r="G201" s="49" t="e">
        <f t="shared" si="3"/>
        <v>#DIV/0!</v>
      </c>
    </row>
    <row r="202" spans="1:7" ht="77.25" customHeight="1" hidden="1">
      <c r="A202" s="5" t="s">
        <v>217</v>
      </c>
      <c r="B202" s="23" t="s">
        <v>218</v>
      </c>
      <c r="C202" s="33"/>
      <c r="D202" s="29"/>
      <c r="E202" s="28"/>
      <c r="F202" s="50"/>
      <c r="G202" s="49" t="e">
        <f t="shared" si="3"/>
        <v>#DIV/0!</v>
      </c>
    </row>
    <row r="203" spans="1:7" ht="33" customHeight="1" hidden="1">
      <c r="A203" s="5" t="s">
        <v>219</v>
      </c>
      <c r="B203" s="23" t="s">
        <v>220</v>
      </c>
      <c r="C203" s="33"/>
      <c r="D203" s="29"/>
      <c r="E203" s="28"/>
      <c r="F203" s="50"/>
      <c r="G203" s="49" t="e">
        <f t="shared" si="3"/>
        <v>#DIV/0!</v>
      </c>
    </row>
    <row r="204" spans="1:7" ht="0" customHeight="1" hidden="1">
      <c r="A204" s="5" t="s">
        <v>221</v>
      </c>
      <c r="B204" s="23" t="s">
        <v>220</v>
      </c>
      <c r="C204" s="33"/>
      <c r="D204" s="29"/>
      <c r="E204" s="28"/>
      <c r="F204" s="50"/>
      <c r="G204" s="49" t="e">
        <f t="shared" si="3"/>
        <v>#DIV/0!</v>
      </c>
    </row>
    <row r="205" spans="1:7" ht="6" customHeight="1" hidden="1">
      <c r="A205" s="5"/>
      <c r="B205" s="23"/>
      <c r="C205" s="33"/>
      <c r="D205" s="29"/>
      <c r="E205" s="28"/>
      <c r="F205" s="50"/>
      <c r="G205" s="49" t="e">
        <f t="shared" si="3"/>
        <v>#DIV/0!</v>
      </c>
    </row>
    <row r="206" spans="1:7" ht="33" customHeight="1" hidden="1">
      <c r="A206" s="3" t="s">
        <v>247</v>
      </c>
      <c r="B206" s="16" t="s">
        <v>248</v>
      </c>
      <c r="C206" s="34"/>
      <c r="D206" s="29"/>
      <c r="E206" s="28"/>
      <c r="F206" s="50"/>
      <c r="G206" s="49" t="e">
        <f t="shared" si="3"/>
        <v>#DIV/0!</v>
      </c>
    </row>
    <row r="207" spans="1:7" ht="108" customHeight="1">
      <c r="A207" s="3" t="s">
        <v>238</v>
      </c>
      <c r="B207" s="16" t="s">
        <v>239</v>
      </c>
      <c r="C207" s="34">
        <v>3790000</v>
      </c>
      <c r="D207" s="29">
        <v>1703</v>
      </c>
      <c r="E207" s="28">
        <v>1863</v>
      </c>
      <c r="F207" s="50">
        <v>3790000</v>
      </c>
      <c r="G207" s="49">
        <f t="shared" si="3"/>
        <v>100</v>
      </c>
    </row>
    <row r="208" spans="1:7" ht="71.25" customHeight="1">
      <c r="A208" s="13" t="s">
        <v>304</v>
      </c>
      <c r="B208" s="16" t="s">
        <v>303</v>
      </c>
      <c r="C208" s="34">
        <v>74430</v>
      </c>
      <c r="D208" s="29"/>
      <c r="E208" s="28"/>
      <c r="F208" s="50">
        <v>74430</v>
      </c>
      <c r="G208" s="49">
        <f t="shared" si="3"/>
        <v>100</v>
      </c>
    </row>
    <row r="209" spans="1:7" ht="117" customHeight="1">
      <c r="A209" s="14" t="s">
        <v>306</v>
      </c>
      <c r="B209" s="20" t="s">
        <v>305</v>
      </c>
      <c r="C209" s="34">
        <v>30910</v>
      </c>
      <c r="D209" s="29"/>
      <c r="E209" s="28"/>
      <c r="F209" s="50">
        <v>30910</v>
      </c>
      <c r="G209" s="49">
        <f t="shared" si="3"/>
        <v>100</v>
      </c>
    </row>
    <row r="210" spans="1:7" ht="45.75" customHeight="1">
      <c r="A210" s="3" t="s">
        <v>222</v>
      </c>
      <c r="B210" s="16" t="s">
        <v>220</v>
      </c>
      <c r="C210" s="27">
        <v>1021840</v>
      </c>
      <c r="D210" s="29"/>
      <c r="E210" s="28"/>
      <c r="F210" s="50">
        <v>1020340</v>
      </c>
      <c r="G210" s="49">
        <f t="shared" si="3"/>
        <v>99.85320598136694</v>
      </c>
    </row>
    <row r="211" spans="1:7" ht="69.75" hidden="1">
      <c r="A211" s="9" t="s">
        <v>222</v>
      </c>
      <c r="B211" s="21" t="s">
        <v>223</v>
      </c>
      <c r="C211" s="27"/>
      <c r="D211" s="29"/>
      <c r="E211" s="28"/>
      <c r="F211" s="50"/>
      <c r="G211" s="49" t="e">
        <f t="shared" si="3"/>
        <v>#DIV/0!</v>
      </c>
    </row>
    <row r="212" spans="1:7" ht="111.75" hidden="1">
      <c r="A212" s="3" t="s">
        <v>224</v>
      </c>
      <c r="B212" s="16" t="s">
        <v>225</v>
      </c>
      <c r="C212" s="27"/>
      <c r="D212" s="29"/>
      <c r="E212" s="28"/>
      <c r="F212" s="50"/>
      <c r="G212" s="49" t="e">
        <f t="shared" si="3"/>
        <v>#DIV/0!</v>
      </c>
    </row>
    <row r="213" spans="1:7" ht="34.5" customHeight="1" hidden="1">
      <c r="A213" s="3" t="s">
        <v>226</v>
      </c>
      <c r="B213" s="16" t="s">
        <v>227</v>
      </c>
      <c r="C213" s="27"/>
      <c r="D213" s="29">
        <v>215</v>
      </c>
      <c r="E213" s="28">
        <v>215</v>
      </c>
      <c r="F213" s="50"/>
      <c r="G213" s="49" t="e">
        <f t="shared" si="3"/>
        <v>#DIV/0!</v>
      </c>
    </row>
    <row r="214" spans="1:7" ht="42.75" customHeight="1">
      <c r="A214" s="3" t="s">
        <v>271</v>
      </c>
      <c r="B214" s="16" t="s">
        <v>220</v>
      </c>
      <c r="C214" s="27">
        <v>19200</v>
      </c>
      <c r="D214" s="29"/>
      <c r="E214" s="28"/>
      <c r="F214" s="50">
        <v>19200</v>
      </c>
      <c r="G214" s="49">
        <f t="shared" si="3"/>
        <v>100</v>
      </c>
    </row>
    <row r="215" spans="1:7" ht="84">
      <c r="A215" s="13" t="s">
        <v>333</v>
      </c>
      <c r="B215" s="16" t="s">
        <v>328</v>
      </c>
      <c r="C215" s="27"/>
      <c r="D215" s="29"/>
      <c r="E215" s="28"/>
      <c r="F215" s="50">
        <v>551473</v>
      </c>
      <c r="G215" s="56" t="s">
        <v>332</v>
      </c>
    </row>
    <row r="216" spans="1:7" ht="61.5" customHeight="1">
      <c r="A216" s="13" t="s">
        <v>331</v>
      </c>
      <c r="B216" s="16" t="s">
        <v>329</v>
      </c>
      <c r="C216" s="27"/>
      <c r="D216" s="29"/>
      <c r="E216" s="28"/>
      <c r="F216" s="50">
        <v>-551473</v>
      </c>
      <c r="G216" s="56" t="s">
        <v>332</v>
      </c>
    </row>
    <row r="217" spans="1:7" ht="58.5" customHeight="1">
      <c r="A217" s="13" t="s">
        <v>330</v>
      </c>
      <c r="B217" s="16" t="s">
        <v>329</v>
      </c>
      <c r="C217" s="27"/>
      <c r="D217" s="29"/>
      <c r="E217" s="28"/>
      <c r="F217" s="50">
        <v>-13926</v>
      </c>
      <c r="G217" s="56" t="s">
        <v>332</v>
      </c>
    </row>
    <row r="218" spans="1:7" ht="18" customHeight="1">
      <c r="A218" s="5"/>
      <c r="B218" s="16"/>
      <c r="C218" s="25">
        <f>C94+C6</f>
        <v>521209102</v>
      </c>
      <c r="D218" s="35" t="e">
        <f>#REF!+D94+D6</f>
        <v>#REF!</v>
      </c>
      <c r="E218" s="35" t="e">
        <f>#REF!+E94+E6</f>
        <v>#REF!</v>
      </c>
      <c r="F218" s="54">
        <f>F94+F6+F215+F216</f>
        <v>511995555</v>
      </c>
      <c r="G218" s="55">
        <f>511995556/521209102*100</f>
        <v>98.23227453921172</v>
      </c>
    </row>
    <row r="219" ht="16.5" hidden="1">
      <c r="B219" s="24" t="s">
        <v>228</v>
      </c>
    </row>
    <row r="220" spans="3:4" ht="12" hidden="1">
      <c r="C220" s="6"/>
      <c r="D220" s="1" t="s">
        <v>229</v>
      </c>
    </row>
    <row r="221" ht="12" hidden="1">
      <c r="B221" s="6"/>
    </row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20" ht="12">
      <c r="C320" t="s">
        <v>243</v>
      </c>
    </row>
  </sheetData>
  <sheetProtection selectLockedCells="1" selectUnlockedCells="1"/>
  <autoFilter ref="A5:E218"/>
  <mergeCells count="3">
    <mergeCell ref="A3:G3"/>
    <mergeCell ref="B2:G2"/>
    <mergeCell ref="B1:G1"/>
  </mergeCells>
  <printOptions horizontalCentered="1"/>
  <pageMargins left="0.5118055555555555" right="0.4722222222222222" top="0.5513888888888889" bottom="0.43333333333333335" header="0.5118055555555555" footer="0.5118055555555555"/>
  <pageSetup horizontalDpi="600" verticalDpi="600" orientation="portrait" paperSize="9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2016-04-04T10:21:57Z</cp:lastPrinted>
  <dcterms:created xsi:type="dcterms:W3CDTF">2013-10-22T04:30:45Z</dcterms:created>
  <dcterms:modified xsi:type="dcterms:W3CDTF">2016-06-06T08:45:37Z</dcterms:modified>
  <cp:category/>
  <cp:version/>
  <cp:contentType/>
  <cp:contentStatus/>
</cp:coreProperties>
</file>